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8" activeTab="8"/>
  </bookViews>
  <sheets>
    <sheet name="2020年政府采购汇总表" sheetId="1" state="hidden" r:id="rId1"/>
    <sheet name="一中" sheetId="2" state="hidden" r:id="rId2"/>
    <sheet name="2二中" sheetId="3" state="hidden" r:id="rId3"/>
    <sheet name="3职专" sheetId="4" state="hidden" r:id="rId4"/>
    <sheet name="4五 中" sheetId="5" state="hidden" r:id="rId5"/>
    <sheet name="5六中" sheetId="6" state="hidden" r:id="rId6"/>
    <sheet name="6欧中" sheetId="7" state="hidden" r:id="rId7"/>
    <sheet name="7八中" sheetId="8" state="hidden" r:id="rId8"/>
    <sheet name="8九中" sheetId="9" r:id="rId9"/>
    <sheet name="采购目录" sheetId="30" r:id="rId10"/>
    <sheet name="9进修" sheetId="10" state="hidden" r:id="rId11"/>
    <sheet name="10白莲" sheetId="11" state="hidden" r:id="rId12"/>
    <sheet name="11草市" sheetId="12" state="hidden" r:id="rId13"/>
    <sheet name="12.大浦" sheetId="13" state="hidden" r:id="rId14"/>
    <sheet name="13甘溪" sheetId="14" state="hidden" r:id="rId15"/>
    <sheet name="14高湖" sheetId="15" state="hidden" r:id="rId16"/>
    <sheet name="15洣水" sheetId="16" state="hidden" r:id="rId17"/>
    <sheet name="16南湾" sheetId="17" state="hidden" r:id="rId18"/>
    <sheet name="17蓬源" sheetId="18" state="hidden" r:id="rId19"/>
    <sheet name="18荣桓" sheetId="19" state="hidden" r:id="rId20"/>
    <sheet name="19三樟" sheetId="20" state="hidden" r:id="rId21"/>
    <sheet name="20石滩" sheetId="21" state="hidden" r:id="rId22"/>
    <sheet name="21石湾" sheetId="22" state="hidden" r:id="rId23"/>
    <sheet name="22吴集" sheetId="23" state="hidden" r:id="rId24"/>
    <sheet name="23霞流" sheetId="24" state="hidden" r:id="rId25"/>
    <sheet name="24新塘" sheetId="25" state="hidden" r:id="rId26"/>
    <sheet name="25杨林" sheetId="26" state="hidden" r:id="rId27"/>
    <sheet name="26杨桥" sheetId="27" state="hidden" r:id="rId28"/>
    <sheet name="27向阳" sheetId="28" state="hidden" r:id="rId29"/>
    <sheet name="28杨山" sheetId="29" state="hidden" r:id="rId30"/>
  </sheets>
  <calcPr calcId="144525"/>
</workbook>
</file>

<file path=xl/comments1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10.xml><?xml version="1.0" encoding="utf-8"?>
<comments xmlns="http://schemas.openxmlformats.org/spreadsheetml/2006/main">
  <authors>
    <author>刘亿丰</author>
  </authors>
  <commentList>
    <comment ref="Y3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11.xml><?xml version="1.0" encoding="utf-8"?>
<comments xmlns="http://schemas.openxmlformats.org/spreadsheetml/2006/main">
  <authors>
    <author>刘亿丰</author>
  </authors>
  <commentList>
    <comment ref="Y3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12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13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14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15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16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17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18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19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2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20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21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22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23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24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25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26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27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28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3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4.xml><?xml version="1.0" encoding="utf-8"?>
<comments xmlns="http://schemas.openxmlformats.org/spreadsheetml/2006/main">
  <authors>
    <author>刘亿丰</author>
  </authors>
  <commentList>
    <comment ref="X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5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6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7.xml><?xml version="1.0" encoding="utf-8"?>
<comments xmlns="http://schemas.openxmlformats.org/spreadsheetml/2006/main">
  <authors>
    <author>刘亿丰</author>
  </authors>
  <commentList>
    <comment ref="Y3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8.xml><?xml version="1.0" encoding="utf-8"?>
<comments xmlns="http://schemas.openxmlformats.org/spreadsheetml/2006/main">
  <authors>
    <author>刘亿丰</author>
  </authors>
  <commentList>
    <comment ref="Y4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comments9.xml><?xml version="1.0" encoding="utf-8"?>
<comments xmlns="http://schemas.openxmlformats.org/spreadsheetml/2006/main">
  <authors>
    <author>刘亿丰</author>
  </authors>
  <commentList>
    <comment ref="Y3" authorId="0">
      <text>
        <r>
          <rPr>
            <sz val="12"/>
            <color rgb="FF000000"/>
            <rFont val="宋体"/>
            <scheme val="minor"/>
            <charset val="0"/>
          </rPr>
          <t xml:space="preserve">文宣发: Administrator:
职专2400*0.4=960
</t>
        </r>
      </text>
    </comment>
  </commentList>
</comments>
</file>

<file path=xl/sharedStrings.xml><?xml version="1.0" encoding="utf-8"?>
<sst xmlns="http://schemas.openxmlformats.org/spreadsheetml/2006/main" count="12564" uniqueCount="2334">
  <si>
    <t>附表二</t>
  </si>
  <si>
    <t xml:space="preserve">   2020年衡东县教育系统政府采购计划表</t>
  </si>
  <si>
    <t>序号</t>
  </si>
  <si>
    <t>乡</t>
  </si>
  <si>
    <t>学校名称</t>
  </si>
  <si>
    <t>采购项目名称</t>
  </si>
  <si>
    <t>采购项目编码</t>
  </si>
  <si>
    <t>采购类别</t>
  </si>
  <si>
    <t>采购项目简述（主要参数）</t>
  </si>
  <si>
    <t>规格型号</t>
  </si>
  <si>
    <t>参考
单价</t>
  </si>
  <si>
    <t>采购数量</t>
  </si>
  <si>
    <t>采购预算
资金合计</t>
  </si>
  <si>
    <t>拟采用采购方式</t>
  </si>
  <si>
    <t>采购方式</t>
  </si>
  <si>
    <t>计划采购时间</t>
  </si>
  <si>
    <t>资金来源（元）</t>
  </si>
  <si>
    <t>学生</t>
  </si>
  <si>
    <t>标准</t>
  </si>
  <si>
    <t>公用经费40%
合计</t>
  </si>
  <si>
    <t>40%节余</t>
  </si>
  <si>
    <t>合计</t>
  </si>
  <si>
    <t>预算内资金</t>
  </si>
  <si>
    <t>其他资金</t>
  </si>
  <si>
    <t>小学</t>
  </si>
  <si>
    <t>初中</t>
  </si>
  <si>
    <t>高中</t>
  </si>
  <si>
    <t>省示范高中800
市示范高中640</t>
  </si>
  <si>
    <t>衡东县教育汇总</t>
  </si>
  <si>
    <t>衡东县第一中学</t>
  </si>
  <si>
    <t>衡东县第二中学</t>
  </si>
  <si>
    <t>衡东职专</t>
  </si>
  <si>
    <t>衡东县第五中学</t>
  </si>
  <si>
    <t>衡东县第六中学</t>
  </si>
  <si>
    <t>欧中</t>
  </si>
  <si>
    <t>八中</t>
  </si>
  <si>
    <t>九中</t>
  </si>
  <si>
    <t>进修</t>
  </si>
  <si>
    <t>白莲</t>
  </si>
  <si>
    <t>草市</t>
  </si>
  <si>
    <t>大浦</t>
  </si>
  <si>
    <t>甘溪</t>
  </si>
  <si>
    <t>高湖</t>
  </si>
  <si>
    <t>洣水</t>
  </si>
  <si>
    <t>南湾</t>
  </si>
  <si>
    <t>蓬源</t>
  </si>
  <si>
    <t>荣桓</t>
  </si>
  <si>
    <t>三樟</t>
  </si>
  <si>
    <t>石滩</t>
  </si>
  <si>
    <t>石湾</t>
  </si>
  <si>
    <t>吴集</t>
  </si>
  <si>
    <t>霞流</t>
  </si>
  <si>
    <t>新塘</t>
  </si>
  <si>
    <t>杨林</t>
  </si>
  <si>
    <t>杨桥</t>
  </si>
  <si>
    <t>向阳幼儿园</t>
  </si>
  <si>
    <t>杨山</t>
  </si>
  <si>
    <t>衡东县第一中学汇总</t>
  </si>
  <si>
    <t>县直</t>
  </si>
  <si>
    <t>衡东县一中</t>
  </si>
  <si>
    <t>台式电脑</t>
  </si>
  <si>
    <t>A02010104</t>
  </si>
  <si>
    <t>物资</t>
  </si>
  <si>
    <t>联想 T4900V I3-810/8G/1TB</t>
  </si>
  <si>
    <t>台</t>
  </si>
  <si>
    <t>自主采购</t>
  </si>
  <si>
    <t>2019年</t>
  </si>
  <si>
    <t>教师上课用手提电脑</t>
  </si>
  <si>
    <t>A02010105</t>
  </si>
  <si>
    <t>日立投影机hcp-380x</t>
  </si>
  <si>
    <t>A020202</t>
  </si>
  <si>
    <t>包安装</t>
  </si>
  <si>
    <t>100*100幕布</t>
  </si>
  <si>
    <t>A02</t>
  </si>
  <si>
    <t>三星100寸</t>
  </si>
  <si>
    <t>块</t>
  </si>
  <si>
    <t>20米VGA线（公母头）</t>
  </si>
  <si>
    <t>根</t>
  </si>
  <si>
    <t>3米VGA线（公母头）</t>
  </si>
  <si>
    <t>10米音频线</t>
  </si>
  <si>
    <t>秋叶原音频线10米安装</t>
  </si>
  <si>
    <t>5120交换机（h3c)</t>
  </si>
  <si>
    <t>A0201020201</t>
  </si>
  <si>
    <t>无线路由器</t>
  </si>
  <si>
    <t>A02010202</t>
  </si>
  <si>
    <t>24寸显示器</t>
  </si>
  <si>
    <t>A0201060401</t>
  </si>
  <si>
    <t>SSD硬盘240G</t>
  </si>
  <si>
    <t>内存DDR3 4G</t>
  </si>
  <si>
    <t>条</t>
  </si>
  <si>
    <t>HDD硬盘 1TB</t>
  </si>
  <si>
    <t>内存DDR4 8G</t>
  </si>
  <si>
    <t>斤</t>
  </si>
  <si>
    <t>多媒体、监控、网络维修维护</t>
  </si>
  <si>
    <t>服务</t>
  </si>
  <si>
    <t>年</t>
  </si>
  <si>
    <t>电脑</t>
  </si>
  <si>
    <t>HP台式机  I5/8G/1TB/24寸</t>
  </si>
  <si>
    <t>录播摄像头</t>
  </si>
  <si>
    <t>中庆录播摄像头</t>
  </si>
  <si>
    <t>电源线</t>
  </si>
  <si>
    <t>2*0.75</t>
  </si>
  <si>
    <t>米</t>
  </si>
  <si>
    <t>教师电脑桌</t>
  </si>
  <si>
    <t>1.2米*0.6米</t>
  </si>
  <si>
    <t>张</t>
  </si>
  <si>
    <t>黑板</t>
  </si>
  <si>
    <t>电脑制作室专用2米*1米</t>
  </si>
  <si>
    <t>电子显示屏接收器</t>
  </si>
  <si>
    <t>网络数据卡控制卡</t>
  </si>
  <si>
    <t>电脑制作室电脑</t>
  </si>
  <si>
    <t>I5-9600K/8G/1TB/8G组装机</t>
  </si>
  <si>
    <t>投影机吊架</t>
  </si>
  <si>
    <t>专用投影机吊架</t>
  </si>
  <si>
    <t>套</t>
  </si>
  <si>
    <t>打印机</t>
  </si>
  <si>
    <t>A0202</t>
  </si>
  <si>
    <t>双面打印带复印HP  M427</t>
  </si>
  <si>
    <t>碎纸机</t>
  </si>
  <si>
    <t>A02021101</t>
  </si>
  <si>
    <t>科密3688</t>
  </si>
  <si>
    <t>验钞机</t>
  </si>
  <si>
    <t>威融验钞机</t>
  </si>
  <si>
    <t>跑表（60道）</t>
  </si>
  <si>
    <t>游泳圈</t>
  </si>
  <si>
    <t>个</t>
  </si>
  <si>
    <t>白云军绿刚柄900拖把</t>
  </si>
  <si>
    <t>把</t>
  </si>
  <si>
    <t>南孚电池5号</t>
  </si>
  <si>
    <t>粒</t>
  </si>
  <si>
    <t>南孚电池7号</t>
  </si>
  <si>
    <t>南孚电池9号</t>
  </si>
  <si>
    <t>欧普LED9W灯泡</t>
  </si>
  <si>
    <t>广播线</t>
  </si>
  <si>
    <t>恒飞2*1.0</t>
  </si>
  <si>
    <t>飞行48寸吊扇</t>
  </si>
  <si>
    <t>草酸（洗厕所用）</t>
  </si>
  <si>
    <t>桶</t>
  </si>
  <si>
    <t>油墨</t>
  </si>
  <si>
    <t>A09</t>
  </si>
  <si>
    <t>支</t>
  </si>
  <si>
    <t>版纸</t>
  </si>
  <si>
    <t>8K油印纸</t>
  </si>
  <si>
    <t>锭</t>
  </si>
  <si>
    <t>A4散装纸</t>
  </si>
  <si>
    <t>A4包装纸</t>
  </si>
  <si>
    <t>地膜胶</t>
  </si>
  <si>
    <t>不锈钢门</t>
  </si>
  <si>
    <t>密码锁</t>
  </si>
  <si>
    <t>铁皮柜（15格）</t>
  </si>
  <si>
    <t>电钢琴</t>
  </si>
  <si>
    <t>校园文化建设设计费</t>
  </si>
  <si>
    <t>次</t>
  </si>
  <si>
    <t>木课桌椅</t>
  </si>
  <si>
    <t>空调</t>
  </si>
  <si>
    <t>医务室用药品</t>
  </si>
  <si>
    <t>美术器材</t>
  </si>
  <si>
    <t>一批</t>
  </si>
  <si>
    <t>防碰撞据马</t>
  </si>
  <si>
    <t>复合木地板</t>
  </si>
  <si>
    <t>㎡</t>
  </si>
  <si>
    <t>物理、化学、生物实验室仪器药品</t>
  </si>
  <si>
    <t>校园内白蚁防治购买服务</t>
  </si>
  <si>
    <t>窗帘</t>
  </si>
  <si>
    <t>教室用窗帘</t>
  </si>
  <si>
    <t>护眼灯</t>
  </si>
  <si>
    <t>盏</t>
  </si>
  <si>
    <t>前校门华灯</t>
  </si>
  <si>
    <t>速印机、复印一体机租赁费</t>
  </si>
  <si>
    <t>“清风园：廉政文化墙下绿化池</t>
  </si>
  <si>
    <t>B08</t>
  </si>
  <si>
    <t>工程</t>
  </si>
  <si>
    <t>项</t>
  </si>
  <si>
    <t>13栋205室卫生间、洗漱间防水翻修</t>
  </si>
  <si>
    <t>维修</t>
  </si>
  <si>
    <t>体艺组办公室屋顶防水维修</t>
  </si>
  <si>
    <t>图书馆卫生间漏水维修</t>
  </si>
  <si>
    <t>一共三层楼</t>
  </si>
  <si>
    <t>层</t>
  </si>
  <si>
    <t>16栋公寓楼屋顶防水</t>
  </si>
  <si>
    <t>田径场跑道维修</t>
  </si>
  <si>
    <t>三栋二楼会议室屋顶维修</t>
  </si>
  <si>
    <t>3栋至6栋三角坪地段绿化</t>
  </si>
  <si>
    <t>衡东县二中汇总</t>
  </si>
  <si>
    <t>衡东县二中</t>
  </si>
  <si>
    <t>篮球</t>
  </si>
  <si>
    <t>只</t>
  </si>
  <si>
    <t>羽毛球拍</t>
  </si>
  <si>
    <t>付</t>
  </si>
  <si>
    <t>羽毛球</t>
  </si>
  <si>
    <t>筒</t>
  </si>
  <si>
    <t>跳绳</t>
  </si>
  <si>
    <t>实心球</t>
  </si>
  <si>
    <t>移动羽毛球柱</t>
  </si>
  <si>
    <t>音响设备、音美教学器材</t>
  </si>
  <si>
    <t>投影仪</t>
  </si>
  <si>
    <t>日立投影机hcp-380x（包安装）</t>
  </si>
  <si>
    <t>询价采购</t>
  </si>
  <si>
    <t>理化生实验室仪器药品</t>
  </si>
  <si>
    <t>理、化、生实验仪器及药品</t>
  </si>
  <si>
    <t>批</t>
  </si>
  <si>
    <t>医务室药品</t>
  </si>
  <si>
    <t>竹扫把</t>
  </si>
  <si>
    <t>铁扫把</t>
  </si>
  <si>
    <t>塑料扫把</t>
  </si>
  <si>
    <t>拖把</t>
  </si>
  <si>
    <t>垃圾桶（大型）</t>
  </si>
  <si>
    <t>灰斗</t>
  </si>
  <si>
    <t>多媒体、监控、网络维护</t>
  </si>
  <si>
    <t>强光手电筒</t>
  </si>
  <si>
    <t>劳保服（工具）</t>
  </si>
  <si>
    <t>录音机（中考用）</t>
  </si>
  <si>
    <t>打印纸</t>
  </si>
  <si>
    <t>件</t>
  </si>
  <si>
    <t>硒鼓</t>
  </si>
  <si>
    <t>碳粉</t>
  </si>
  <si>
    <t>盒</t>
  </si>
  <si>
    <t>办公用笔</t>
  </si>
  <si>
    <t>高级荣誉证书</t>
  </si>
  <si>
    <t>本</t>
  </si>
  <si>
    <t>金杯护套线1.5平</t>
  </si>
  <si>
    <t>砣</t>
  </si>
  <si>
    <t>金杯护套线2.5平</t>
  </si>
  <si>
    <t>金杯线4平</t>
  </si>
  <si>
    <t>金杯线6平</t>
  </si>
  <si>
    <t>教师办公室（18栋）用空调</t>
  </si>
  <si>
    <t xml:space="preserve"> A0206180203</t>
  </si>
  <si>
    <t>格力挂式1.5P</t>
  </si>
  <si>
    <t>灯管</t>
  </si>
  <si>
    <t>90cm,1.2cm</t>
  </si>
  <si>
    <t>插座</t>
  </si>
  <si>
    <t>木林森</t>
  </si>
  <si>
    <t>开关</t>
  </si>
  <si>
    <t>路灯</t>
  </si>
  <si>
    <t>TQ-JD160-01</t>
  </si>
  <si>
    <t>灯泡</t>
  </si>
  <si>
    <t>LED节能灯</t>
  </si>
  <si>
    <t>水龙头</t>
  </si>
  <si>
    <t>学生笔记本奖品（含校园文化）</t>
  </si>
  <si>
    <t>高级笔记本（教师学习用）</t>
  </si>
  <si>
    <t>学校宣传制作</t>
  </si>
  <si>
    <t>校园文化建设教室、寝室布置，党建宣传</t>
  </si>
  <si>
    <t>教学环保粉笔</t>
  </si>
  <si>
    <t>箱</t>
  </si>
  <si>
    <t>灭火器</t>
  </si>
  <si>
    <t>应急灯</t>
  </si>
  <si>
    <t>疏散灯</t>
  </si>
  <si>
    <t>水带、水枪</t>
  </si>
  <si>
    <t>校园景观石</t>
  </si>
  <si>
    <t>劳务费</t>
  </si>
  <si>
    <t>含税</t>
  </si>
  <si>
    <t>天</t>
  </si>
  <si>
    <t>房屋外墙防水</t>
  </si>
  <si>
    <t>屋顶防水</t>
  </si>
  <si>
    <t>8、9、19栋学生宿舍安装电风扇</t>
  </si>
  <si>
    <t>更换1、2、4、7栋教师公寓厨厕门</t>
  </si>
  <si>
    <t>维修（包安装）</t>
  </si>
  <si>
    <t>专用设施设备维修</t>
  </si>
  <si>
    <t>多媒体维修</t>
  </si>
  <si>
    <t>空调维修</t>
  </si>
  <si>
    <t>打印机、电脑维修</t>
  </si>
  <si>
    <t>显示屏维修</t>
  </si>
  <si>
    <t>广播系统维修</t>
  </si>
  <si>
    <t>一般资产性维修</t>
  </si>
  <si>
    <t>学生课桌维修</t>
  </si>
  <si>
    <t>学生凳子维修</t>
  </si>
  <si>
    <t>管道疏通</t>
  </si>
  <si>
    <t>球阀（包工）</t>
  </si>
  <si>
    <t>管道（包工）</t>
  </si>
  <si>
    <t>水龙头维修（工）</t>
  </si>
  <si>
    <t>电路线路基本维修</t>
  </si>
  <si>
    <t>校舍门窗维修</t>
  </si>
  <si>
    <t>18栋教室维修</t>
  </si>
  <si>
    <t>校舍屋顶瓦检修</t>
  </si>
  <si>
    <t>校舍厨卫防漏维修</t>
  </si>
  <si>
    <t>食堂货物架304不锈钢50#</t>
  </si>
  <si>
    <t>楼顶维修</t>
  </si>
  <si>
    <t>各项零星维修</t>
  </si>
  <si>
    <t>立式冰柜</t>
  </si>
  <si>
    <t>水泵维修</t>
  </si>
  <si>
    <t>化粪池清理</t>
  </si>
  <si>
    <t>校外排污沟工程</t>
  </si>
  <si>
    <t xml:space="preserve">   2020年衡东县职业中专学校政府采购计划表</t>
  </si>
  <si>
    <t>采购目录项目编码</t>
  </si>
  <si>
    <t>采购项目简述                         （主要参数）</t>
  </si>
  <si>
    <t>拟采用       采购方式</t>
  </si>
  <si>
    <t>说明</t>
  </si>
  <si>
    <t>职专</t>
  </si>
  <si>
    <t>水电维修</t>
  </si>
  <si>
    <t>货物</t>
  </si>
  <si>
    <t>平方米</t>
  </si>
  <si>
    <t>4、6、8、10、12月</t>
  </si>
  <si>
    <t>老校区校产搬迁</t>
  </si>
  <si>
    <t>工时</t>
  </si>
  <si>
    <t>3、4、5、6月</t>
  </si>
  <si>
    <t>军训服装</t>
  </si>
  <si>
    <t>8月</t>
  </si>
  <si>
    <t>固定资产打码机</t>
  </si>
  <si>
    <t>锦宫标签机</t>
  </si>
  <si>
    <t>sr530c</t>
  </si>
  <si>
    <t>4月</t>
  </si>
  <si>
    <t>教师办公用品</t>
  </si>
  <si>
    <t>（中性笔、笔记本、胶水、燕尾夹）</t>
  </si>
  <si>
    <t>2月、9月</t>
  </si>
  <si>
    <t>办公室用烧水壶</t>
  </si>
  <si>
    <t>3月</t>
  </si>
  <si>
    <t>学生课桌椅</t>
  </si>
  <si>
    <t>学生铁床</t>
  </si>
  <si>
    <t>办公室空气治理</t>
  </si>
  <si>
    <t>间</t>
  </si>
  <si>
    <t>5月</t>
  </si>
  <si>
    <t>文体卫用品</t>
  </si>
  <si>
    <t>3、8月</t>
  </si>
  <si>
    <t>教学设备维修费</t>
  </si>
  <si>
    <t>5、7、9、11月</t>
  </si>
  <si>
    <t>学生奖品</t>
  </si>
  <si>
    <t>6、12月</t>
  </si>
  <si>
    <t>教学实训材料</t>
  </si>
  <si>
    <t>3、5、9、10月</t>
  </si>
  <si>
    <t>五中</t>
  </si>
  <si>
    <t>水电维修器材</t>
  </si>
  <si>
    <t>联塑ppr管，1.0、1.5、2.0、4.0铜线，龙头电热管等</t>
  </si>
  <si>
    <t>碳粉盒、取暖器材</t>
  </si>
  <si>
    <t>手提电脑</t>
  </si>
  <si>
    <t>戴尔</t>
  </si>
  <si>
    <t>I5CPU/8GDDR4</t>
  </si>
  <si>
    <t>格力大1.5匹</t>
  </si>
  <si>
    <t>不锈钢防盗网</t>
  </si>
  <si>
    <t>201型1.0加厚</t>
  </si>
  <si>
    <t>m2</t>
  </si>
  <si>
    <t>教室、寝室铁门</t>
  </si>
  <si>
    <t>2.0加厚白口铁门</t>
  </si>
  <si>
    <t>校园网络维护</t>
  </si>
  <si>
    <t>校园广播系统</t>
  </si>
  <si>
    <t>新校门监控系统</t>
  </si>
  <si>
    <t>新校门口安装隔离柱</t>
  </si>
  <si>
    <t>校舍维修</t>
  </si>
  <si>
    <t>校园路灯</t>
  </si>
  <si>
    <t>舞蹈练功房铺设复合地板</t>
  </si>
  <si>
    <t>零星维修</t>
  </si>
  <si>
    <t>门窗、课桌、电子产品等维修</t>
  </si>
  <si>
    <t>屋面防水</t>
  </si>
  <si>
    <t>苗木栽种</t>
  </si>
  <si>
    <r>
      <rPr>
        <sz val="9"/>
        <color rgb="FF000000"/>
        <rFont val="宋体"/>
        <charset val="134"/>
      </rPr>
      <t>樟树30</t>
    </r>
    <r>
      <rPr>
        <sz val="9"/>
        <color rgb="FF000000"/>
        <rFont val="SimSun"/>
        <charset val="134"/>
      </rPr>
      <t>＃</t>
    </r>
    <r>
      <rPr>
        <sz val="9"/>
        <color rgb="FF000000"/>
        <rFont val="宋体"/>
        <charset val="134"/>
      </rPr>
      <t>以上、桂花树10＃以上</t>
    </r>
  </si>
  <si>
    <t>棵</t>
  </si>
  <si>
    <t>立式6壁式2</t>
  </si>
  <si>
    <t>教学楼厕所防水、教师公租房化粪池改造和供水改造</t>
  </si>
  <si>
    <t>衡东县欧阳遇中学汇总</t>
  </si>
  <si>
    <t>衡东县欧阳遇中学</t>
  </si>
  <si>
    <t>办公室打印机</t>
  </si>
  <si>
    <t>A02010601</t>
  </si>
  <si>
    <t>惠普HPM1005</t>
  </si>
  <si>
    <t>HPM1005台</t>
  </si>
  <si>
    <t>2019年下半年</t>
  </si>
  <si>
    <t>联想台式电脑</t>
  </si>
  <si>
    <t>2019年上半年</t>
  </si>
  <si>
    <t>教师办公室（杨帆楼）用空调</t>
  </si>
  <si>
    <t>A0206180203</t>
  </si>
  <si>
    <t>格力柜机4P</t>
  </si>
  <si>
    <t>4P台</t>
  </si>
  <si>
    <t>教师办公室（远航楼）用空调</t>
  </si>
  <si>
    <t>格力挂式3P</t>
  </si>
  <si>
    <t>外教宿舍沙发1套</t>
  </si>
  <si>
    <t>布沙发</t>
  </si>
  <si>
    <t>外教宿舍厨房全套餐具</t>
  </si>
  <si>
    <t>电饭煲、刀具、电磁炉、等</t>
  </si>
  <si>
    <t>外教宿舍热水器</t>
  </si>
  <si>
    <t>万家乐热水器</t>
  </si>
  <si>
    <t>外教宿舍书柜</t>
  </si>
  <si>
    <t>木质免漆板书柜</t>
  </si>
  <si>
    <t>外教宿写字台</t>
  </si>
  <si>
    <t>木质书桌</t>
  </si>
  <si>
    <t>VGA数据线</t>
  </si>
  <si>
    <t>5米</t>
  </si>
  <si>
    <t>1.5米</t>
  </si>
  <si>
    <t>音频线、电脑用小话筒等</t>
  </si>
  <si>
    <t>2612A</t>
  </si>
  <si>
    <t>388A</t>
  </si>
  <si>
    <t>100g</t>
  </si>
  <si>
    <t>图书</t>
  </si>
  <si>
    <t>A05010104</t>
  </si>
  <si>
    <t>册</t>
  </si>
  <si>
    <t>图书架</t>
  </si>
  <si>
    <t>图书馆窗帘</t>
  </si>
  <si>
    <t>轨道小车</t>
  </si>
  <si>
    <t>辆</t>
  </si>
  <si>
    <t>电火花打点计时器</t>
  </si>
  <si>
    <t>游标卡尺</t>
  </si>
  <si>
    <t>学生实验用圆凳</t>
  </si>
  <si>
    <t>图书馆、教室、办公室窗帘</t>
  </si>
  <si>
    <t>污水处理系统</t>
  </si>
  <si>
    <t>图书馆报纸报刊储存柜</t>
  </si>
  <si>
    <t>试卷袋、密封条</t>
  </si>
  <si>
    <t>教案</t>
  </si>
  <si>
    <t>听课本</t>
  </si>
  <si>
    <t>班主任工作记录本</t>
  </si>
  <si>
    <t>综合实践档案袋</t>
  </si>
  <si>
    <t>学生成长档案袋</t>
  </si>
  <si>
    <t>高级笔记本</t>
  </si>
  <si>
    <t>教室、办公室用灯管</t>
  </si>
  <si>
    <t>LED38W灯管</t>
  </si>
  <si>
    <t>14W灯泡(男生寝室用）</t>
  </si>
  <si>
    <t>6W灯泡</t>
  </si>
  <si>
    <t>学生寝室厕所及教工宿舍踏步间用</t>
  </si>
  <si>
    <t>铁质水龙头</t>
  </si>
  <si>
    <t>女生寝室用水龙头</t>
  </si>
  <si>
    <t>不锈钢水龙头</t>
  </si>
  <si>
    <t>LED灯盘</t>
  </si>
  <si>
    <t>教室、办公室用电插板</t>
  </si>
  <si>
    <t>3米线</t>
  </si>
  <si>
    <t>电线</t>
  </si>
  <si>
    <t>坨</t>
  </si>
  <si>
    <t>冲水阀</t>
  </si>
  <si>
    <t>水表</t>
  </si>
  <si>
    <t>电表</t>
  </si>
  <si>
    <t>教室、办公室用吊风扇</t>
  </si>
  <si>
    <t>食堂排气扇</t>
  </si>
  <si>
    <t>餐厅壁扇550MM</t>
  </si>
  <si>
    <t>餐厅壁扇600MM</t>
  </si>
  <si>
    <t>油灶风机</t>
  </si>
  <si>
    <t>分户截止阀</t>
  </si>
  <si>
    <t>教工宿舍13、14、15、19、20栋用</t>
  </si>
  <si>
    <t>分单元截止阀</t>
  </si>
  <si>
    <t>3栋*6个/栋</t>
  </si>
  <si>
    <t>文印环保纸</t>
  </si>
  <si>
    <t>A4纸</t>
  </si>
  <si>
    <t>学生寝室草席</t>
  </si>
  <si>
    <t>学生寝室桶子</t>
  </si>
  <si>
    <t>学生寝室垫被</t>
  </si>
  <si>
    <t>文件柜</t>
  </si>
  <si>
    <t>A060503</t>
  </si>
  <si>
    <t>外教公寓冰箱</t>
  </si>
  <si>
    <t>外教床上用品</t>
  </si>
  <si>
    <t>软排球</t>
  </si>
  <si>
    <t>羽毛球、羽毛球拍</t>
  </si>
  <si>
    <t>乒乓球拍、乒乓球</t>
  </si>
  <si>
    <t>跳高横杆</t>
  </si>
  <si>
    <t>足球</t>
  </si>
  <si>
    <t>消防栓水带</t>
  </si>
  <si>
    <t>木质图书架</t>
  </si>
  <si>
    <t>铝合金窗护窗条</t>
  </si>
  <si>
    <t>办公楼不锈钢门</t>
  </si>
  <si>
    <t>1、外教宿舍窗户改造</t>
  </si>
  <si>
    <t>2、外教宿舍电路改造及卫生间改造</t>
  </si>
  <si>
    <t>一食堂维修</t>
  </si>
  <si>
    <t>4、二食堂油烟净化改造</t>
  </si>
  <si>
    <t>5、女生寝室厕所隔墙门维修</t>
  </si>
  <si>
    <t>6、办公楼1楼、4楼、5楼铝合金窗户安装</t>
  </si>
  <si>
    <t>8、公租房护坡维护</t>
  </si>
  <si>
    <t>10、校园绿化</t>
  </si>
  <si>
    <t>11、党建文化建设</t>
  </si>
  <si>
    <t>13、8栋管道改增压泵和节水管道</t>
  </si>
  <si>
    <t>14、护栏、扶手加高</t>
  </si>
  <si>
    <t>17档案室改造</t>
  </si>
  <si>
    <t>18、新建录课室装修</t>
  </si>
  <si>
    <t>19、校园文化建设</t>
  </si>
  <si>
    <t>20、沟圳疏通、道路维护、下水管道清理疏通</t>
  </si>
  <si>
    <t>八中汇总</t>
  </si>
  <si>
    <t>衡东县八中</t>
  </si>
  <si>
    <t>电脑设备、家具购置</t>
  </si>
  <si>
    <t>A0201060102</t>
  </si>
  <si>
    <t>课桌维修</t>
  </si>
  <si>
    <t>课桌、床铺维修、绿化及水电维修等。</t>
  </si>
  <si>
    <t>校园监控</t>
  </si>
  <si>
    <t xml:space="preserve">   2022年衡东县教育系统政府采购计划表</t>
  </si>
  <si>
    <t>衡东九中汇总</t>
  </si>
  <si>
    <t>衡东九中</t>
  </si>
  <si>
    <t>电脑类</t>
  </si>
  <si>
    <t>联想电脑</t>
  </si>
  <si>
    <t>台式</t>
  </si>
  <si>
    <t>2022年</t>
  </si>
  <si>
    <t>计算机</t>
  </si>
  <si>
    <t>便携式</t>
  </si>
  <si>
    <t>多媒体、监控、网络设备维修维护等</t>
  </si>
  <si>
    <t>A020102</t>
  </si>
  <si>
    <t>路由器</t>
  </si>
  <si>
    <t>A02010201</t>
  </si>
  <si>
    <t>TP-LINK千兆路由器</t>
  </si>
  <si>
    <t>AX3200</t>
  </si>
  <si>
    <t>电脑显示器</t>
  </si>
  <si>
    <t>27寸显示器</t>
  </si>
  <si>
    <t>打印复印机</t>
  </si>
  <si>
    <t>激光打印机</t>
  </si>
  <si>
    <t>ＨＰ1005</t>
  </si>
  <si>
    <t>电脑办公设备</t>
  </si>
  <si>
    <t>键盘鼠标</t>
  </si>
  <si>
    <t>电脑音响</t>
  </si>
  <si>
    <t>对</t>
  </si>
  <si>
    <t>一体印刷机</t>
  </si>
  <si>
    <t>A020204</t>
  </si>
  <si>
    <t>印刷试卷等</t>
  </si>
  <si>
    <t>大会音响设备</t>
  </si>
  <si>
    <t>室内音响调音台等</t>
  </si>
  <si>
    <t>门卫保安服</t>
  </si>
  <si>
    <t>A020618</t>
  </si>
  <si>
    <t>空气调节电器</t>
  </si>
  <si>
    <t>A02061802</t>
  </si>
  <si>
    <t>开关、电线等</t>
  </si>
  <si>
    <t>空调（挂式变频）</t>
  </si>
  <si>
    <t>格力KFR-35GW(35592)FNAa-A3</t>
  </si>
  <si>
    <t>空调（立式变频）</t>
  </si>
  <si>
    <t>格力3匹</t>
  </si>
  <si>
    <t>A0324</t>
  </si>
  <si>
    <t>棕扫把</t>
  </si>
  <si>
    <t>档案柜</t>
  </si>
  <si>
    <t>Ａ060205</t>
  </si>
  <si>
    <t>铁皮、多层</t>
  </si>
  <si>
    <t>2m*1.2m</t>
  </si>
  <si>
    <t>保管室货架</t>
  </si>
  <si>
    <t>行政视频会议室会议桌椅</t>
  </si>
  <si>
    <t>弧形200*600、免漆板材、12位。</t>
  </si>
  <si>
    <t>小会议室凳</t>
  </si>
  <si>
    <t>Ａ060302</t>
  </si>
  <si>
    <t>实木皮质会议椅、木支架</t>
  </si>
  <si>
    <t>对抗服运动背心（4种颜色，每种颜色1至20号）</t>
  </si>
  <si>
    <t>学生上体育课用</t>
  </si>
  <si>
    <t>跳高垫子（2X2米）</t>
  </si>
  <si>
    <t>床</t>
  </si>
  <si>
    <t>体操垫（小）</t>
  </si>
  <si>
    <t>体操垫（中）</t>
  </si>
  <si>
    <t>杠铃（60KG）</t>
  </si>
  <si>
    <t>皮尺（30米）</t>
  </si>
  <si>
    <t>标枪（600克3根）</t>
  </si>
  <si>
    <t>铁饼（1千克）</t>
  </si>
  <si>
    <t>铅球（5千克2个，4千克2个）</t>
  </si>
  <si>
    <t>篮球（比赛用球）</t>
  </si>
  <si>
    <t>计分牌</t>
  </si>
  <si>
    <t>副</t>
  </si>
  <si>
    <t>乒乓球拍</t>
  </si>
  <si>
    <t>羽毛球（50筒）</t>
  </si>
  <si>
    <t>武术棍</t>
  </si>
  <si>
    <t>拉力带</t>
  </si>
  <si>
    <t>篮球网</t>
  </si>
  <si>
    <t>足球网</t>
  </si>
  <si>
    <t>羽毛球（比赛用球）</t>
  </si>
  <si>
    <t>仪器室、功能室窗帘</t>
  </si>
  <si>
    <t>理想油墨F型C S6930C</t>
  </si>
  <si>
    <t>33C版纸200张B-8249V</t>
  </si>
  <si>
    <t>学生上美术课用(含文艺活动、窗帘)</t>
  </si>
  <si>
    <t>宣传广告类</t>
  </si>
  <si>
    <t>宣传广告等</t>
  </si>
  <si>
    <t>音乐器材</t>
  </si>
  <si>
    <t>学生上音乐课用</t>
  </si>
  <si>
    <t>档案盒</t>
  </si>
  <si>
    <t>A0901</t>
  </si>
  <si>
    <t>党建档案盒红色</t>
  </si>
  <si>
    <t>党徽</t>
  </si>
  <si>
    <t>日记本</t>
  </si>
  <si>
    <t>奖品</t>
  </si>
  <si>
    <t>学生奖状</t>
  </si>
  <si>
    <t>A３</t>
  </si>
  <si>
    <t>8K</t>
  </si>
  <si>
    <t>荣誉证书</t>
  </si>
  <si>
    <t>A４</t>
  </si>
  <si>
    <t>A3复印纸</t>
  </si>
  <si>
    <t>A090101</t>
  </si>
  <si>
    <t>70G</t>
  </si>
  <si>
    <t>A4复印纸</t>
  </si>
  <si>
    <t>A090201</t>
  </si>
  <si>
    <t>M1005鼓粉盒</t>
  </si>
  <si>
    <t>A090202</t>
  </si>
  <si>
    <t>Q2612A</t>
  </si>
  <si>
    <t>医药用品</t>
  </si>
  <si>
    <t>A11</t>
  </si>
  <si>
    <t>医药器械等</t>
  </si>
  <si>
    <t>宿舍卫生间漏水维修</t>
  </si>
  <si>
    <t>宿舍维修等</t>
  </si>
  <si>
    <t>科技屋顶防水</t>
  </si>
  <si>
    <t>Ｂ08</t>
  </si>
  <si>
    <t>餐厅墙壁粉刷、改造、不锈钢等</t>
  </si>
  <si>
    <t>教工食堂安全隐患整治、住房走廊墙壁粉刷等</t>
  </si>
  <si>
    <t>立方米</t>
  </si>
  <si>
    <t>水、电等零星维修</t>
  </si>
  <si>
    <t>Ｂ09</t>
  </si>
  <si>
    <t>围墙基本设施等</t>
  </si>
  <si>
    <t>公共卫生</t>
  </si>
  <si>
    <t>C1204</t>
  </si>
  <si>
    <t>垃圾清运</t>
  </si>
  <si>
    <t>饮水机</t>
  </si>
  <si>
    <t>直饮水设备</t>
  </si>
  <si>
    <t>湖南省2019年省级政府集中采购目录</t>
  </si>
  <si>
    <r>
      <rPr>
        <sz val="14"/>
        <rFont val="宋体"/>
        <charset val="134"/>
      </rPr>
      <t xml:space="preserve">  </t>
    </r>
    <r>
      <rPr>
        <b/>
        <sz val="9"/>
        <rFont val="宋体"/>
        <charset val="134"/>
      </rPr>
      <t>编码</t>
    </r>
  </si>
  <si>
    <t>品目名称</t>
  </si>
  <si>
    <t>备注</t>
  </si>
  <si>
    <t>A</t>
  </si>
  <si>
    <t>货物类</t>
  </si>
  <si>
    <t>通用设备</t>
  </si>
  <si>
    <t>A0201</t>
  </si>
  <si>
    <t>计算机设备及软件</t>
  </si>
  <si>
    <t>A020101</t>
  </si>
  <si>
    <t>计算机设备</t>
  </si>
  <si>
    <t>A02010103</t>
  </si>
  <si>
    <t>服务器</t>
  </si>
  <si>
    <t>协议供货</t>
  </si>
  <si>
    <t>台式计算机</t>
  </si>
  <si>
    <t>不包括图形工作站。</t>
  </si>
  <si>
    <t>便携式计算机</t>
  </si>
  <si>
    <t>不包括移动工作站。</t>
  </si>
  <si>
    <t>计算机网络设备</t>
  </si>
  <si>
    <r>
      <rPr>
        <sz val="9"/>
        <rFont val="宋体"/>
        <charset val="134"/>
      </rPr>
      <t>仅限于计算机网络设备，通信网络设备归入</t>
    </r>
    <r>
      <rPr>
        <sz val="9"/>
        <rFont val="宋体"/>
        <charset val="134"/>
      </rPr>
      <t>“A0208</t>
    </r>
    <r>
      <rPr>
        <sz val="9"/>
        <rFont val="宋体"/>
        <charset val="134"/>
      </rPr>
      <t>通信设备</t>
    </r>
    <r>
      <rPr>
        <sz val="9"/>
        <rFont val="宋体"/>
        <charset val="134"/>
      </rPr>
      <t>”</t>
    </r>
    <r>
      <rPr>
        <sz val="9"/>
        <rFont val="宋体"/>
        <charset val="134"/>
      </rPr>
      <t>。</t>
    </r>
  </si>
  <si>
    <t>交换设备</t>
  </si>
  <si>
    <t>指交换机。</t>
  </si>
  <si>
    <t>以太网交换机</t>
  </si>
  <si>
    <t>A020103</t>
  </si>
  <si>
    <t>信息安全设备</t>
  </si>
  <si>
    <t>A02010301</t>
  </si>
  <si>
    <t>防火墙</t>
  </si>
  <si>
    <t>A020106</t>
  </si>
  <si>
    <t>输入输出设备</t>
  </si>
  <si>
    <t>打印设备</t>
  </si>
  <si>
    <t>A0201060101</t>
  </si>
  <si>
    <t>喷墨打印机</t>
  </si>
  <si>
    <t>A0201060103</t>
  </si>
  <si>
    <t>热式打印机</t>
  </si>
  <si>
    <t>包括热传式、热敏式打印机。</t>
  </si>
  <si>
    <t>A0201060104</t>
  </si>
  <si>
    <t>针式打印机</t>
  </si>
  <si>
    <t>A02010604</t>
  </si>
  <si>
    <t>显示设备</t>
  </si>
  <si>
    <t>液晶显示器</t>
  </si>
  <si>
    <t>A02010609</t>
  </si>
  <si>
    <t>图形图像输入设备</t>
  </si>
  <si>
    <t>A0201060901</t>
  </si>
  <si>
    <t>扫描仪</t>
  </si>
  <si>
    <t>A020108</t>
  </si>
  <si>
    <t>计算机软件</t>
  </si>
  <si>
    <t>A02010803</t>
  </si>
  <si>
    <t>应用软件</t>
  </si>
  <si>
    <t>包括应用软件包和用户程序。</t>
  </si>
  <si>
    <t>A0201080301</t>
  </si>
  <si>
    <t>通用应用软件</t>
  </si>
  <si>
    <t>限操作系统、办公软件、杀毒软件。</t>
  </si>
  <si>
    <t>办公设备</t>
  </si>
  <si>
    <t>A020201</t>
  </si>
  <si>
    <t>复印机</t>
  </si>
  <si>
    <t>用于测量测绘等专用投影仪除外。</t>
  </si>
  <si>
    <t>多功能一体机</t>
  </si>
  <si>
    <t>具有多种办公功能的设备入此，例如带打印功能的复印机等。</t>
  </si>
  <si>
    <t>A020205</t>
  </si>
  <si>
    <t>照相机及器材</t>
  </si>
  <si>
    <t>A02020501</t>
  </si>
  <si>
    <t>照相机</t>
  </si>
  <si>
    <t>A0202050101</t>
  </si>
  <si>
    <t>数字照相机</t>
  </si>
  <si>
    <t>指数码机，包括单反数码相机、卡片数码相机等。</t>
  </si>
  <si>
    <t>A020208</t>
  </si>
  <si>
    <t>触控一体机</t>
  </si>
  <si>
    <t>包括室内型、户外型触摸屏等。</t>
  </si>
  <si>
    <t>A020210</t>
  </si>
  <si>
    <t>文印设备</t>
  </si>
  <si>
    <t>A02021001</t>
  </si>
  <si>
    <t>速印机</t>
  </si>
  <si>
    <t>A020211</t>
  </si>
  <si>
    <t>销毁设备</t>
  </si>
  <si>
    <t>A020212</t>
  </si>
  <si>
    <t>条码打印机</t>
  </si>
  <si>
    <t>A0203</t>
  </si>
  <si>
    <t>车辆</t>
  </si>
  <si>
    <t>A020305</t>
  </si>
  <si>
    <t>乘用车（轿车）</t>
  </si>
  <si>
    <r>
      <rPr>
        <sz val="9"/>
        <rFont val="宋体"/>
        <charset val="134"/>
      </rPr>
      <t>包括驾驶员座位在内不超过（含）</t>
    </r>
    <r>
      <rPr>
        <sz val="9"/>
        <rFont val="宋体"/>
        <charset val="134"/>
      </rPr>
      <t>9</t>
    </r>
    <r>
      <rPr>
        <sz val="9"/>
        <rFont val="宋体"/>
        <charset val="134"/>
      </rPr>
      <t>个座位。</t>
    </r>
  </si>
  <si>
    <t>A02030501</t>
  </si>
  <si>
    <t>轿车</t>
  </si>
  <si>
    <t>A02030502</t>
  </si>
  <si>
    <t>越野车</t>
  </si>
  <si>
    <t>A02030503</t>
  </si>
  <si>
    <t>商务车</t>
  </si>
  <si>
    <t>A020306</t>
  </si>
  <si>
    <t>客车</t>
  </si>
  <si>
    <t>A02030601</t>
  </si>
  <si>
    <t>小型客车</t>
  </si>
  <si>
    <r>
      <rPr>
        <sz val="9"/>
        <rFont val="宋体"/>
        <charset val="134"/>
      </rPr>
      <t>除驾驶员座位外，座位数超过</t>
    </r>
    <r>
      <rPr>
        <sz val="9"/>
        <rFont val="宋体"/>
        <charset val="134"/>
      </rPr>
      <t>9</t>
    </r>
    <r>
      <rPr>
        <sz val="9"/>
        <rFont val="宋体"/>
        <charset val="134"/>
      </rPr>
      <t>座，但不超过（含）</t>
    </r>
    <r>
      <rPr>
        <sz val="9"/>
        <rFont val="宋体"/>
        <charset val="134"/>
      </rPr>
      <t>16</t>
    </r>
    <r>
      <rPr>
        <sz val="9"/>
        <rFont val="宋体"/>
        <charset val="134"/>
      </rPr>
      <t>座</t>
    </r>
    <r>
      <rPr>
        <sz val="9"/>
        <rFont val="宋体"/>
        <charset val="134"/>
      </rPr>
      <t>.</t>
    </r>
  </si>
  <si>
    <t>A02030602</t>
  </si>
  <si>
    <t>大中型客车</t>
  </si>
  <si>
    <r>
      <rPr>
        <sz val="9"/>
        <rFont val="宋体"/>
        <charset val="134"/>
      </rPr>
      <t>除驾驶员座位外，座位数超过（含）</t>
    </r>
    <r>
      <rPr>
        <sz val="9"/>
        <rFont val="宋体"/>
        <charset val="134"/>
      </rPr>
      <t>16</t>
    </r>
    <r>
      <rPr>
        <sz val="9"/>
        <rFont val="宋体"/>
        <charset val="134"/>
      </rPr>
      <t>座。</t>
    </r>
  </si>
  <si>
    <t>A020307</t>
  </si>
  <si>
    <t>专用车辆</t>
  </si>
  <si>
    <t>A02030728</t>
  </si>
  <si>
    <t>清洁卫生车辆</t>
  </si>
  <si>
    <t>A0203072801</t>
  </si>
  <si>
    <t>垃圾车</t>
  </si>
  <si>
    <t>A0203072802</t>
  </si>
  <si>
    <t>洒水车</t>
  </si>
  <si>
    <t>A0203072803</t>
  </si>
  <si>
    <t>街道清洗清扫车</t>
  </si>
  <si>
    <t>A0206</t>
  </si>
  <si>
    <t>电气设备</t>
  </si>
  <si>
    <t>A020615</t>
  </si>
  <si>
    <t>电源设备</t>
  </si>
  <si>
    <t>A02061504</t>
  </si>
  <si>
    <r>
      <rPr>
        <sz val="9"/>
        <rFont val="宋体"/>
        <charset val="134"/>
      </rPr>
      <t>不间断电源（</t>
    </r>
    <r>
      <rPr>
        <sz val="9"/>
        <rFont val="宋体"/>
        <charset val="134"/>
      </rPr>
      <t>UPS)</t>
    </r>
  </si>
  <si>
    <t>包括后备式不间断电源、在线式不间断电源等。</t>
  </si>
  <si>
    <t>生活用电器</t>
  </si>
  <si>
    <t>空调机</t>
  </si>
  <si>
    <r>
      <rPr>
        <sz val="9"/>
        <rFont val="宋体"/>
        <charset val="134"/>
      </rPr>
      <t>空调类额定制冷量</t>
    </r>
    <r>
      <rPr>
        <sz val="9"/>
        <rFont val="宋体"/>
        <charset val="134"/>
      </rPr>
      <t>14000W</t>
    </r>
    <r>
      <rPr>
        <sz val="9"/>
        <rFont val="宋体"/>
        <charset val="134"/>
      </rPr>
      <t>及以下入此，不含多联式空调机组。</t>
    </r>
  </si>
  <si>
    <t>A03</t>
  </si>
  <si>
    <t>专用设备</t>
  </si>
  <si>
    <t>环境污染防治设备</t>
  </si>
  <si>
    <t>A032403</t>
  </si>
  <si>
    <t>固体废弃物处理设备</t>
  </si>
  <si>
    <t>限破碎压缩设备。</t>
  </si>
  <si>
    <t>A05</t>
  </si>
  <si>
    <t>图书和档案</t>
  </si>
  <si>
    <t>A0501</t>
  </si>
  <si>
    <t>A050101</t>
  </si>
  <si>
    <t>普通图书</t>
  </si>
  <si>
    <t>A05010101</t>
  </si>
  <si>
    <t>书籍、课本</t>
  </si>
  <si>
    <r>
      <rPr>
        <sz val="9"/>
        <rFont val="宋体"/>
        <charset val="134"/>
      </rPr>
      <t>指采购预算在</t>
    </r>
    <r>
      <rPr>
        <sz val="9"/>
        <rFont val="宋体"/>
        <charset val="134"/>
      </rPr>
      <t>50</t>
    </r>
    <r>
      <rPr>
        <sz val="9"/>
        <rFont val="宋体"/>
        <charset val="134"/>
      </rPr>
      <t>万元以上，不包括广告品。</t>
    </r>
  </si>
  <si>
    <t>办公消耗用品及类似物品</t>
  </si>
  <si>
    <t>纸质文具及办公用品</t>
  </si>
  <si>
    <t>复印纸</t>
  </si>
  <si>
    <t>包括再生复印纸。</t>
  </si>
  <si>
    <t>A0902</t>
  </si>
  <si>
    <t>硒鼓、粉盒</t>
  </si>
  <si>
    <t>鼓粉盒</t>
  </si>
  <si>
    <t>包括再生鼓粉盒。</t>
  </si>
  <si>
    <t>粉盒</t>
  </si>
  <si>
    <t>A090203</t>
  </si>
  <si>
    <t>喷墨盒</t>
  </si>
  <si>
    <t>A090205</t>
  </si>
  <si>
    <t>色带</t>
  </si>
  <si>
    <t>医药品</t>
  </si>
  <si>
    <t>A1107</t>
  </si>
  <si>
    <t>生物化学制品</t>
  </si>
  <si>
    <t>A110703</t>
  </si>
  <si>
    <t>人用疫苗</t>
  </si>
  <si>
    <r>
      <rPr>
        <sz val="9"/>
        <rFont val="宋体"/>
        <charset val="134"/>
      </rPr>
      <t>指采购预算在</t>
    </r>
    <r>
      <rPr>
        <sz val="9"/>
        <rFont val="宋体"/>
        <charset val="134"/>
      </rPr>
      <t>50</t>
    </r>
    <r>
      <rPr>
        <sz val="9"/>
        <rFont val="宋体"/>
        <charset val="134"/>
      </rPr>
      <t>万元以上。</t>
    </r>
  </si>
  <si>
    <t>A11070301</t>
  </si>
  <si>
    <t>脑炎疫苗</t>
  </si>
  <si>
    <r>
      <rPr>
        <sz val="9"/>
        <rFont val="宋体"/>
        <charset val="134"/>
      </rPr>
      <t>包括乙型脑炎灭活疫苗、乙型脑炎纯化疫苗（</t>
    </r>
    <r>
      <rPr>
        <sz val="9"/>
        <rFont val="宋体"/>
        <charset val="134"/>
      </rPr>
      <t>Vero</t>
    </r>
    <r>
      <rPr>
        <sz val="9"/>
        <rFont val="宋体"/>
        <charset val="134"/>
      </rPr>
      <t>）细胞、冻干流行性乙型脑炎活疫苗等。</t>
    </r>
  </si>
  <si>
    <t>A11070302</t>
  </si>
  <si>
    <t>脑膜炎疫苗</t>
  </si>
  <si>
    <r>
      <rPr>
        <sz val="9"/>
        <rFont val="宋体"/>
        <charset val="134"/>
      </rPr>
      <t>包括</t>
    </r>
    <r>
      <rPr>
        <sz val="9"/>
        <rFont val="宋体"/>
        <charset val="134"/>
      </rPr>
      <t>A</t>
    </r>
    <r>
      <rPr>
        <sz val="9"/>
        <rFont val="宋体"/>
        <charset val="134"/>
      </rPr>
      <t>群脑膜炎球菌多糖疫苗、</t>
    </r>
    <r>
      <rPr>
        <sz val="9"/>
        <rFont val="宋体"/>
        <charset val="134"/>
      </rPr>
      <t>A+C</t>
    </r>
    <r>
      <rPr>
        <sz val="9"/>
        <rFont val="宋体"/>
        <charset val="134"/>
      </rPr>
      <t>群脑膜炎球菌多糖疫苗等。</t>
    </r>
  </si>
  <si>
    <t>A11070303</t>
  </si>
  <si>
    <t>麻疹、风疹及腮腺炎疫苗</t>
  </si>
  <si>
    <t>包括冻干麻疹活疫苗、麻疹减毒活疫苗、风疹减毒活疫苗等。</t>
  </si>
  <si>
    <t>A11070304</t>
  </si>
  <si>
    <t>狂犬病疫苗</t>
  </si>
  <si>
    <t>包括人用浓缩狂犬病疫苗、人用狂犬病纯化疫苗、冻干人用狂犬病疫苗等。</t>
  </si>
  <si>
    <t>A11070305</t>
  </si>
  <si>
    <t>脊髓灰质炎疫苗</t>
  </si>
  <si>
    <t>包括口服脊髓灰质炎减毒活疫苗、脊髓灰质炎活疫苗糖丸等。</t>
  </si>
  <si>
    <t>A11070306</t>
  </si>
  <si>
    <t>肝炎疫苗</t>
  </si>
  <si>
    <t>包括重组（酵母）乙型肝炎疫苗、乙型肝炎血源疫苗、重组酵母乙肝疫苗等。</t>
  </si>
  <si>
    <t>A11070307</t>
  </si>
  <si>
    <t>流感疫苗</t>
  </si>
  <si>
    <r>
      <rPr>
        <sz val="9"/>
        <rFont val="宋体"/>
        <charset val="134"/>
      </rPr>
      <t>包括流行性感冒活疫苗、</t>
    </r>
    <r>
      <rPr>
        <sz val="9"/>
        <rFont val="宋体"/>
        <charset val="134"/>
      </rPr>
      <t>B</t>
    </r>
    <r>
      <rPr>
        <sz val="9"/>
        <rFont val="宋体"/>
        <charset val="134"/>
      </rPr>
      <t>型流感嗜血杆菌疫苗、流行性感冒及毒株病毒亚单位灭活疫苗等。</t>
    </r>
  </si>
  <si>
    <t>A11070308</t>
  </si>
  <si>
    <t>肾综合症疫苗</t>
  </si>
  <si>
    <r>
      <rPr>
        <sz val="9"/>
        <rFont val="宋体"/>
        <charset val="134"/>
      </rPr>
      <t>包括</t>
    </r>
    <r>
      <rPr>
        <sz val="9"/>
        <rFont val="宋体"/>
        <charset val="134"/>
      </rPr>
      <t>Ⅰ</t>
    </r>
    <r>
      <rPr>
        <sz val="9"/>
        <rFont val="宋体"/>
        <charset val="134"/>
      </rPr>
      <t>型肾综合症出血热灭活疫苗、</t>
    </r>
    <r>
      <rPr>
        <sz val="9"/>
        <rFont val="宋体"/>
        <charset val="134"/>
      </rPr>
      <t>Ⅱ</t>
    </r>
    <r>
      <rPr>
        <sz val="9"/>
        <rFont val="宋体"/>
        <charset val="134"/>
      </rPr>
      <t>型肾综合症出血热灭活疫苗、双价肾综合症出血热灭活疫苗等。</t>
    </r>
  </si>
  <si>
    <t>A11070309</t>
  </si>
  <si>
    <t>破伤风、白喉及百日咳疫苗</t>
  </si>
  <si>
    <t>包括吸附破伤风疫苗、吸附白喉疫苗、吸附百日咳白喉联合疫苗等。</t>
  </si>
  <si>
    <t>A11070310</t>
  </si>
  <si>
    <t>黄热减毒活疫苗</t>
  </si>
  <si>
    <t>A11070399</t>
  </si>
  <si>
    <t>其他人用疫苗</t>
  </si>
  <si>
    <t>B</t>
  </si>
  <si>
    <t>工程类</t>
  </si>
  <si>
    <t>B0303</t>
  </si>
  <si>
    <t>拆除工程</t>
  </si>
  <si>
    <r>
      <rPr>
        <sz val="9"/>
        <rFont val="宋体"/>
        <charset val="134"/>
      </rPr>
      <t>指长沙市内以内的采购人使用财政性资金投资预算在</t>
    </r>
    <r>
      <rPr>
        <sz val="9"/>
        <rFont val="宋体"/>
        <charset val="134"/>
      </rPr>
      <t>100</t>
    </r>
    <r>
      <rPr>
        <sz val="9"/>
        <rFont val="宋体"/>
        <charset val="134"/>
      </rPr>
      <t>万元以上，与建筑物、构筑物新建、改建、扩建无关的单独的拆除工程。</t>
    </r>
  </si>
  <si>
    <t>B07</t>
  </si>
  <si>
    <t>装修工程</t>
  </si>
  <si>
    <r>
      <rPr>
        <sz val="9"/>
        <rFont val="宋体"/>
        <charset val="134"/>
      </rPr>
      <t>指长沙市区以内的采购人使用财政性资金投资预算在</t>
    </r>
    <r>
      <rPr>
        <sz val="9"/>
        <rFont val="宋体"/>
        <charset val="134"/>
      </rPr>
      <t>100</t>
    </r>
    <r>
      <rPr>
        <sz val="9"/>
        <rFont val="宋体"/>
        <charset val="134"/>
      </rPr>
      <t>万元以上，与建筑物、构筑物新建、改建、扩建无关的单独的装修工程。</t>
    </r>
  </si>
  <si>
    <t>修缮工程</t>
  </si>
  <si>
    <r>
      <rPr>
        <sz val="9"/>
        <rFont val="宋体"/>
        <charset val="134"/>
      </rPr>
      <t>指长沙市区以内的采购人使用财政性资金投资预算在</t>
    </r>
    <r>
      <rPr>
        <sz val="9"/>
        <rFont val="宋体"/>
        <charset val="134"/>
      </rPr>
      <t>100</t>
    </r>
    <r>
      <rPr>
        <sz val="9"/>
        <rFont val="宋体"/>
        <charset val="134"/>
      </rPr>
      <t>万元以上，与建筑物、构筑物新建、改建、扩建无关的单独的修缮工程。</t>
    </r>
  </si>
  <si>
    <t>B0801</t>
  </si>
  <si>
    <t>房屋修缮</t>
  </si>
  <si>
    <t>B0802</t>
  </si>
  <si>
    <t>工业建筑修缮</t>
  </si>
  <si>
    <t>B0803</t>
  </si>
  <si>
    <t>文物保护建筑修缮</t>
  </si>
  <si>
    <t>B0899</t>
  </si>
  <si>
    <t>其他建筑物、构筑物修缮</t>
  </si>
  <si>
    <t>C</t>
  </si>
  <si>
    <t>服务类</t>
  </si>
  <si>
    <t>C06</t>
  </si>
  <si>
    <t>会议和展览服务</t>
  </si>
  <si>
    <t>C0601</t>
  </si>
  <si>
    <t>会议服务</t>
  </si>
  <si>
    <t>按照会议定点相关规定执行。</t>
  </si>
  <si>
    <t>C060101</t>
  </si>
  <si>
    <t>大型会议服务</t>
  </si>
  <si>
    <t>包括全国或区域党代会、人代会、政协会等大型会议服务。</t>
  </si>
  <si>
    <t>C060102</t>
  </si>
  <si>
    <t>一般会议服务</t>
  </si>
  <si>
    <t>包括研讨会、表彰会等会议服务。</t>
  </si>
  <si>
    <t>C08</t>
  </si>
  <si>
    <t>商务服务</t>
  </si>
  <si>
    <t>C0814</t>
  </si>
  <si>
    <t>印刷和出版服务</t>
  </si>
  <si>
    <r>
      <rPr>
        <sz val="9"/>
        <rFont val="宋体"/>
        <charset val="134"/>
      </rPr>
      <t>采购预算在</t>
    </r>
    <r>
      <rPr>
        <sz val="9"/>
        <rFont val="宋体"/>
        <charset val="134"/>
      </rPr>
      <t>80</t>
    </r>
    <r>
      <rPr>
        <sz val="9"/>
        <rFont val="宋体"/>
        <charset val="134"/>
      </rPr>
      <t>万元以上</t>
    </r>
  </si>
  <si>
    <t>C12</t>
  </si>
  <si>
    <t>房地产中介服务</t>
  </si>
  <si>
    <t>物业管理服务</t>
  </si>
  <si>
    <r>
      <rPr>
        <sz val="9"/>
        <rFont val="宋体"/>
        <charset val="134"/>
      </rPr>
      <t>指长沙市内以内采购人采购预算在</t>
    </r>
    <r>
      <rPr>
        <sz val="9"/>
        <rFont val="宋体"/>
        <charset val="134"/>
      </rPr>
      <t>80</t>
    </r>
    <r>
      <rPr>
        <sz val="9"/>
        <rFont val="宋体"/>
        <charset val="134"/>
      </rPr>
      <t>万元以上的办公场所或其他公用场所水电供应服务、设备运行、门窗保养维护、保洁、绿化养护等的管理及服务，包括：</t>
    </r>
    <r>
      <rPr>
        <sz val="9"/>
        <rFont val="宋体"/>
        <charset val="134"/>
      </rPr>
      <t xml:space="preserve">                               ——</t>
    </r>
    <r>
      <rPr>
        <sz val="9"/>
        <rFont val="宋体"/>
        <charset val="134"/>
      </rPr>
      <t>住宅物业管理服务：住宅小区、住宅楼、公寓等物业的管理服务；</t>
    </r>
    <r>
      <rPr>
        <sz val="9"/>
        <rFont val="宋体"/>
        <charset val="134"/>
      </rPr>
      <t xml:space="preserve">                                 ——</t>
    </r>
    <r>
      <rPr>
        <sz val="9"/>
        <rFont val="宋体"/>
        <charset val="134"/>
      </rPr>
      <t>办公楼物业管理服务：写字楼、单位办公楼等物业管理服务；</t>
    </r>
    <r>
      <rPr>
        <sz val="9"/>
        <rFont val="宋体"/>
        <charset val="134"/>
      </rPr>
      <t xml:space="preserve">                                       ——</t>
    </r>
    <r>
      <rPr>
        <sz val="9"/>
        <rFont val="宋体"/>
        <charset val="134"/>
      </rPr>
      <t>车站、机场、港口码头、医院、学校等物业管理服务：</t>
    </r>
    <r>
      <rPr>
        <sz val="9"/>
        <rFont val="宋体"/>
        <charset val="134"/>
      </rPr>
      <t xml:space="preserve">                                               ——</t>
    </r>
    <r>
      <rPr>
        <sz val="9"/>
        <rFont val="宋体"/>
        <charset val="134"/>
      </rPr>
      <t>其他物业管理服务。</t>
    </r>
  </si>
  <si>
    <t xml:space="preserve">   2020年衡东进修学校政府采购计划表</t>
  </si>
  <si>
    <t>进修汇总</t>
  </si>
  <si>
    <t>教师进修学校</t>
  </si>
  <si>
    <t>推拉黑板</t>
  </si>
  <si>
    <t>安装与一体机配套的黑板</t>
  </si>
  <si>
    <t>德睿楼教室与办公室门更换</t>
  </si>
  <si>
    <t>更换成不锈钢门、修葺门框</t>
  </si>
  <si>
    <t>学生宿舍玻璃推拉门改造</t>
  </si>
  <si>
    <t>玻璃门换成铝合金门，男舍120条，女舍54条</t>
  </si>
  <si>
    <t>心理咨询室</t>
  </si>
  <si>
    <t>购置相关设施设备</t>
  </si>
  <si>
    <t>购置录播设备</t>
  </si>
  <si>
    <t>简易录像设备</t>
  </si>
  <si>
    <t>德睿楼教室供电设施改造</t>
  </si>
  <si>
    <t>改造室内外线路与灯具</t>
  </si>
  <si>
    <t>学生宿舍卫生间改造</t>
  </si>
  <si>
    <t>破除原地面、防水排水处理</t>
  </si>
  <si>
    <t>培训教室升级改造</t>
  </si>
  <si>
    <t>吊顶、安装空调、墙壁地面装修</t>
  </si>
  <si>
    <t>杂物房拆除与围墙修缮</t>
  </si>
  <si>
    <t>拆除杂物房4间共80平方米，修缮围墙20米</t>
  </si>
  <si>
    <t>建造晒衣服阳光棚</t>
  </si>
  <si>
    <t>建造塑料阳光棚50平方米</t>
  </si>
  <si>
    <t xml:space="preserve">   2020年衡东县教育系统政府采购计划申报表</t>
  </si>
  <si>
    <t>学校编码</t>
  </si>
  <si>
    <t>白莲总计</t>
  </si>
  <si>
    <t>尚德学校合计</t>
  </si>
  <si>
    <t>尚德学校</t>
  </si>
  <si>
    <t>投影机及配套添置</t>
  </si>
  <si>
    <t>投影机添置</t>
  </si>
  <si>
    <t>极米GIMI</t>
  </si>
  <si>
    <t>政府采购</t>
  </si>
  <si>
    <t>投影机及配套维修</t>
  </si>
  <si>
    <t>投影机维修</t>
  </si>
  <si>
    <t>网络改造</t>
  </si>
  <si>
    <t>100M /年</t>
  </si>
  <si>
    <t>添置打印机</t>
  </si>
  <si>
    <t>HP1005</t>
  </si>
  <si>
    <t>床铺添置</t>
  </si>
  <si>
    <t>添置图书</t>
  </si>
  <si>
    <t>体育器材</t>
  </si>
  <si>
    <t>尚德教学楼南面窗防盗网</t>
  </si>
  <si>
    <t>安装防盗网</t>
  </si>
  <si>
    <t>304不锈钢弘腾</t>
  </si>
  <si>
    <r>
      <rPr>
        <sz val="9"/>
        <color rgb="FF000000"/>
        <rFont val="宋体"/>
        <charset val="134"/>
      </rPr>
      <t>135元/</t>
    </r>
    <r>
      <rPr>
        <sz val="9"/>
        <color rgb="FF000000"/>
        <rFont val="SimSun"/>
        <charset val="134"/>
      </rPr>
      <t>㎡</t>
    </r>
  </si>
  <si>
    <r>
      <rPr>
        <sz val="9"/>
        <rFont val="宋体"/>
        <charset val="134"/>
      </rPr>
      <t>228</t>
    </r>
    <r>
      <rPr>
        <sz val="9"/>
        <rFont val="SimSun"/>
        <charset val="134"/>
      </rPr>
      <t>㎡</t>
    </r>
  </si>
  <si>
    <t>学校水圳及垃圾清理</t>
  </si>
  <si>
    <t>850/月</t>
  </si>
  <si>
    <t>公寓楼后拆、砌围墙</t>
  </si>
  <si>
    <t>350元/M</t>
  </si>
  <si>
    <t>32M</t>
  </si>
  <si>
    <t>大礼堂屋顶及天沟防漏</t>
  </si>
  <si>
    <r>
      <rPr>
        <sz val="9"/>
        <color rgb="FF000000"/>
        <rFont val="宋体"/>
        <charset val="134"/>
      </rPr>
      <t>32元/</t>
    </r>
    <r>
      <rPr>
        <sz val="9"/>
        <color rgb="FF000000"/>
        <rFont val="SimSun"/>
        <charset val="134"/>
      </rPr>
      <t>㎡</t>
    </r>
  </si>
  <si>
    <r>
      <rPr>
        <sz val="9"/>
        <rFont val="宋体"/>
        <charset val="134"/>
      </rPr>
      <t>1510</t>
    </r>
    <r>
      <rPr>
        <sz val="9"/>
        <rFont val="SimSun"/>
        <charset val="134"/>
      </rPr>
      <t>㎡</t>
    </r>
  </si>
  <si>
    <t>梯级道及大操场和大延陵路清理维修</t>
  </si>
  <si>
    <t>3500/次</t>
  </si>
  <si>
    <t>期</t>
  </si>
  <si>
    <t>寝室、教学楼、公寓楼、校门不锈扶手门窗小学部窗玻璃维修</t>
  </si>
  <si>
    <t>食堂添置维修</t>
  </si>
  <si>
    <t>防蝇门帘</t>
  </si>
  <si>
    <r>
      <rPr>
        <sz val="9"/>
        <color rgb="FF000000"/>
        <rFont val="宋体"/>
        <charset val="134"/>
      </rPr>
      <t>240元/</t>
    </r>
    <r>
      <rPr>
        <sz val="9"/>
        <color rgb="FF000000"/>
        <rFont val="SimSun"/>
        <charset val="134"/>
      </rPr>
      <t>㎡</t>
    </r>
  </si>
  <si>
    <r>
      <rPr>
        <sz val="9"/>
        <rFont val="宋体"/>
        <charset val="134"/>
      </rPr>
      <t>32</t>
    </r>
    <r>
      <rPr>
        <sz val="9"/>
        <rFont val="SimSun"/>
        <charset val="134"/>
      </rPr>
      <t>㎡</t>
    </r>
  </si>
  <si>
    <t>食堂做不锈钢垃圾箱、货架等</t>
  </si>
  <si>
    <t>304不锈钢</t>
  </si>
  <si>
    <r>
      <rPr>
        <sz val="9"/>
        <color rgb="FF000000"/>
        <rFont val="宋体"/>
        <charset val="134"/>
      </rPr>
      <t>140元/</t>
    </r>
    <r>
      <rPr>
        <sz val="9"/>
        <color rgb="FF000000"/>
        <rFont val="SimSun"/>
        <charset val="134"/>
      </rPr>
      <t>㎡</t>
    </r>
  </si>
  <si>
    <r>
      <rPr>
        <sz val="9"/>
        <rFont val="宋体"/>
        <charset val="134"/>
      </rPr>
      <t>70</t>
    </r>
    <r>
      <rPr>
        <sz val="9"/>
        <rFont val="SimSun"/>
        <charset val="134"/>
      </rPr>
      <t>㎡</t>
    </r>
  </si>
  <si>
    <t>食堂下水沟、内外排水沟、沉沙池及天沟维修</t>
  </si>
  <si>
    <t xml:space="preserve">  中心幼儿园合计</t>
  </si>
  <si>
    <t>中心幼儿园</t>
  </si>
  <si>
    <t>凭证柜</t>
  </si>
  <si>
    <t>小精灵隧道</t>
  </si>
  <si>
    <t>组</t>
  </si>
  <si>
    <t>独木桥</t>
  </si>
  <si>
    <t>足球架</t>
  </si>
  <si>
    <t>篮球架</t>
  </si>
  <si>
    <t>塑料拼版</t>
  </si>
  <si>
    <t>积木</t>
  </si>
  <si>
    <t>蹦蹦床</t>
  </si>
  <si>
    <t>娃娃家</t>
  </si>
  <si>
    <t xml:space="preserve">  小初完小合计</t>
  </si>
  <si>
    <t>小初完小</t>
  </si>
  <si>
    <t>切肉机</t>
  </si>
  <si>
    <t>艾泽拉切肉机</t>
  </si>
  <si>
    <t>办公楼窗帘</t>
  </si>
  <si>
    <t>M1005打印机</t>
  </si>
  <si>
    <t>M1005</t>
  </si>
  <si>
    <t>学生碗柜架</t>
  </si>
  <si>
    <t>不锈钢</t>
  </si>
  <si>
    <t>扬声器</t>
  </si>
  <si>
    <t>教师教学用扬声器</t>
  </si>
  <si>
    <t>山体滑坡抢修</t>
  </si>
  <si>
    <t>门、窗、课桌椅、床修理</t>
  </si>
  <si>
    <t>沟圳疏通</t>
  </si>
  <si>
    <t>校园绿化</t>
  </si>
  <si>
    <t>C1303</t>
  </si>
  <si>
    <t>校园文化装饰</t>
  </si>
  <si>
    <t>校舍检修改造</t>
  </si>
  <si>
    <t>文实完小合计</t>
  </si>
  <si>
    <t>文实完小</t>
  </si>
  <si>
    <t>校园文化建设</t>
  </si>
  <si>
    <t>宣传栏</t>
  </si>
  <si>
    <r>
      <rPr>
        <sz val="9"/>
        <rFont val="宋体"/>
        <charset val="134"/>
      </rPr>
      <t>8m</t>
    </r>
    <r>
      <rPr>
        <sz val="9"/>
        <rFont val="Arial"/>
        <charset val="134"/>
      </rPr>
      <t>×</t>
    </r>
    <r>
      <rPr>
        <sz val="9"/>
        <rFont val="宋体"/>
        <charset val="134"/>
      </rPr>
      <t>2.9m</t>
    </r>
    <r>
      <rPr>
        <sz val="9"/>
        <rFont val="Arial"/>
        <charset val="134"/>
      </rPr>
      <t>×</t>
    </r>
    <r>
      <rPr>
        <sz val="9"/>
        <rFont val="宋体"/>
        <charset val="134"/>
      </rPr>
      <t>2.4m</t>
    </r>
  </si>
  <si>
    <t>教学楼、学生宿舍、食堂水电维修</t>
  </si>
  <si>
    <t>电路维修改造</t>
  </si>
  <si>
    <t>综合楼电路老化维修改造</t>
  </si>
  <si>
    <t>草市合计</t>
  </si>
  <si>
    <t>草市镇</t>
  </si>
  <si>
    <t>大洲完小</t>
  </si>
  <si>
    <t>教师办公桌</t>
  </si>
  <si>
    <t>教师办公椅</t>
  </si>
  <si>
    <t>办公空调</t>
  </si>
  <si>
    <t>复印纸、硒鼓、墨粉、档案盒等</t>
  </si>
  <si>
    <t>台、件</t>
  </si>
  <si>
    <t>网络、多媒体维修</t>
  </si>
  <si>
    <t>焕塘完小</t>
  </si>
  <si>
    <t>邀标</t>
  </si>
  <si>
    <t>钢棚维修</t>
  </si>
  <si>
    <t>护栏维修</t>
  </si>
  <si>
    <t>电器（空调、热水器）</t>
  </si>
  <si>
    <t>联明小学</t>
  </si>
  <si>
    <t>草市完小</t>
  </si>
  <si>
    <t>办公椅</t>
  </si>
  <si>
    <t>2019.4-2019.12</t>
  </si>
  <si>
    <t>垃圾运费</t>
  </si>
  <si>
    <t>教室钢门</t>
  </si>
  <si>
    <t>校园维修</t>
  </si>
  <si>
    <t>阅读梦飞翔室、留守儿童室、图书室及音像制品</t>
  </si>
  <si>
    <t>广播系统更换</t>
  </si>
  <si>
    <t>网络，多媒体维修</t>
  </si>
  <si>
    <t>床具与床垫</t>
  </si>
  <si>
    <t>米坪完小</t>
  </si>
  <si>
    <t>宣传栏、公开栏、阳光台及文化长廊的更新；教室、走廊及功能室的布置；环保标牌；各种制度牌；横幅；墙画等。</t>
  </si>
  <si>
    <t>水管、线路、灯具、水泵等</t>
  </si>
  <si>
    <t>窗户、门、课桌椅、油漆等</t>
  </si>
  <si>
    <t xml:space="preserve"> 张</t>
  </si>
  <si>
    <t>电脑2台、打印机2台、耗材、网络维护、广播系统等</t>
  </si>
  <si>
    <t>教师餐厅改造</t>
  </si>
  <si>
    <t>添置窗帘或拉帘</t>
  </si>
  <si>
    <t>花池、草皮、树木</t>
  </si>
  <si>
    <t>草市中学</t>
  </si>
  <si>
    <t>办公桌和椅</t>
  </si>
  <si>
    <t>电房改造</t>
  </si>
  <si>
    <t>电器（空调）</t>
  </si>
  <si>
    <t>2019.07-2019.12</t>
  </si>
  <si>
    <t>毛坪小学</t>
  </si>
  <si>
    <t>沟瓦</t>
  </si>
  <si>
    <t>片</t>
  </si>
  <si>
    <t>惠普打印机</t>
  </si>
  <si>
    <t>水塔</t>
  </si>
  <si>
    <t>增压泵</t>
  </si>
  <si>
    <t>铝门</t>
  </si>
  <si>
    <t>高塘完小</t>
  </si>
  <si>
    <t xml:space="preserve"> 网络维护及电脑耗材</t>
  </si>
  <si>
    <t>打印机、电脑</t>
  </si>
  <si>
    <t>日常维护</t>
  </si>
  <si>
    <t>草市镇高塘中学</t>
  </si>
  <si>
    <t>挂式空调</t>
  </si>
  <si>
    <t>碗柜</t>
  </si>
  <si>
    <t>发电机</t>
  </si>
  <si>
    <t>A020502</t>
  </si>
  <si>
    <t>20KW</t>
  </si>
  <si>
    <t>添置电脑、打印机</t>
  </si>
  <si>
    <t>台式联想电脑，惠普多功能打印机。</t>
  </si>
  <si>
    <t>木工零星维修</t>
  </si>
  <si>
    <t>窗户、房门、课桌椅等</t>
  </si>
  <si>
    <t>教学用</t>
  </si>
  <si>
    <t>教学办公用</t>
  </si>
  <si>
    <t>座</t>
  </si>
  <si>
    <t>XX学校（乡）汇总</t>
  </si>
  <si>
    <t>XX教育管理服务中心</t>
  </si>
  <si>
    <t>大浦中学学校</t>
  </si>
  <si>
    <t>大浦中学</t>
  </si>
  <si>
    <t>糕点房钢架棚</t>
  </si>
  <si>
    <t>A060602</t>
  </si>
  <si>
    <t>镀锌钢管框架铁棚</t>
  </si>
  <si>
    <t>壁挂式空调</t>
  </si>
  <si>
    <t>地面硬化</t>
  </si>
  <si>
    <t>办公楼通道到教学综合楼地面重新硬化</t>
  </si>
  <si>
    <t>1.水电维修</t>
  </si>
  <si>
    <t>2.食堂屋顶维修</t>
  </si>
  <si>
    <t>3.男生宿舍屋顶维修</t>
  </si>
  <si>
    <t>4.教学楼1屋顶维修</t>
  </si>
  <si>
    <t>5.教室多媒体维修</t>
  </si>
  <si>
    <t>2.下水道维修</t>
  </si>
  <si>
    <t>3.教室多媒体维修</t>
  </si>
  <si>
    <t>大浦完小学校</t>
  </si>
  <si>
    <t>大浦完小</t>
  </si>
  <si>
    <t>条形桌</t>
  </si>
  <si>
    <t>A060302</t>
  </si>
  <si>
    <t>名日B ,木皮，新胡桃</t>
  </si>
  <si>
    <t>架</t>
  </si>
  <si>
    <t>实木椅</t>
  </si>
  <si>
    <t>实木</t>
  </si>
  <si>
    <t>联想台式计算机</t>
  </si>
  <si>
    <t>格力变频空调</t>
  </si>
  <si>
    <t>B0606</t>
  </si>
  <si>
    <t>1.5匹  变频  冷暖型</t>
  </si>
  <si>
    <t xml:space="preserve">  变频  冷暖型</t>
  </si>
  <si>
    <t>液体显示屏</t>
  </si>
  <si>
    <t>P5长力具彩</t>
  </si>
  <si>
    <t>篮板</t>
  </si>
  <si>
    <t>钢化透明玻璃板</t>
  </si>
  <si>
    <t>警棒</t>
  </si>
  <si>
    <t>门卫室电警棒等设备</t>
  </si>
  <si>
    <t>2019-02-30</t>
  </si>
  <si>
    <t>第一栋维修</t>
  </si>
  <si>
    <t>教学楼屋顶维修、校门维修</t>
  </si>
  <si>
    <t>食堂维修</t>
  </si>
  <si>
    <t>食堂灶台等设备维修、地面铺防滑胶等</t>
  </si>
  <si>
    <t>科学实验仪器</t>
  </si>
  <si>
    <t>烧杯、器皿、标本、仪器柜等</t>
  </si>
  <si>
    <t>教学用具</t>
  </si>
  <si>
    <t>圆规、三角板等教学用具</t>
  </si>
  <si>
    <t>羽毛球、篮球、跳绳等体育器材</t>
  </si>
  <si>
    <t>第二栋维修</t>
  </si>
  <si>
    <t>教学楼屋顶、屋面漏水维修</t>
  </si>
  <si>
    <t>办公桌、椅</t>
  </si>
  <si>
    <t>密度板办公桌</t>
  </si>
  <si>
    <t>岭茶学校</t>
  </si>
  <si>
    <t>校园监控系统及安装</t>
  </si>
  <si>
    <t>B06</t>
  </si>
  <si>
    <t>消防疏散标志</t>
  </si>
  <si>
    <t>B05</t>
  </si>
  <si>
    <t>疏散指示牌及安装</t>
  </si>
  <si>
    <t>校园安全防护设施</t>
  </si>
  <si>
    <t>防撞石蹬</t>
  </si>
  <si>
    <t>打印复印一体机</t>
  </si>
  <si>
    <t>惠普1005MFP</t>
  </si>
  <si>
    <t>财务做账软件</t>
  </si>
  <si>
    <t>财务装订机</t>
  </si>
  <si>
    <t>经典或德力</t>
  </si>
  <si>
    <t>校园绿化、美化、亮化</t>
  </si>
  <si>
    <t>教室、校园亮化和学校绿化补苗、护栏安装</t>
  </si>
  <si>
    <t>用振兴80铝材隔断做面点间和更衣间、窗户钉不锈钢纱网、商店更换卷闸门、面点间和更衣间及走道破除硬化贴防滑地面砖等</t>
  </si>
  <si>
    <t>防盗网</t>
  </si>
  <si>
    <t>实验楼窗户安装不锈钢防盗网</t>
  </si>
  <si>
    <t>办公室安装窗帘</t>
  </si>
  <si>
    <t>小学部教学楼办公室和理化实验室安装窗帘</t>
  </si>
  <si>
    <t>学校维修</t>
  </si>
  <si>
    <t>学校水电零星维修等</t>
  </si>
  <si>
    <t>围墙维护维修</t>
  </si>
  <si>
    <t>校园围墙维护及维修</t>
  </si>
  <si>
    <t>渡江铺小学</t>
  </si>
  <si>
    <t>iPad2018款</t>
  </si>
  <si>
    <t>A0303</t>
  </si>
  <si>
    <t>集中采购</t>
  </si>
  <si>
    <t>四核心  9.7英寸 2048x1536</t>
  </si>
  <si>
    <t>A0402</t>
  </si>
  <si>
    <t>黑白激光，A4，鼓粉一体</t>
  </si>
  <si>
    <t>A0802</t>
  </si>
  <si>
    <t>大1.5匹  变频  冷暖型</t>
  </si>
  <si>
    <t>联想笔记本电脑</t>
  </si>
  <si>
    <t>1920x1200</t>
  </si>
  <si>
    <t>雅马哈电子琴</t>
  </si>
  <si>
    <t>A07</t>
  </si>
  <si>
    <t>E453</t>
  </si>
  <si>
    <t>青鸦小学</t>
  </si>
  <si>
    <t>大浦青鸦小学</t>
  </si>
  <si>
    <t>落地扇</t>
  </si>
  <si>
    <t>美的1.5米落地风扇</t>
  </si>
  <si>
    <t>减速带</t>
  </si>
  <si>
    <t>10米长加厚铸钢减速带</t>
  </si>
  <si>
    <t>实木方餐桌</t>
  </si>
  <si>
    <t>全实木餐桌</t>
  </si>
  <si>
    <t>实木餐椅</t>
  </si>
  <si>
    <t>全实木餐椅</t>
  </si>
  <si>
    <t>真皮背椅</t>
  </si>
  <si>
    <t>全实木真皮靠背椅</t>
  </si>
  <si>
    <t>烤火炉</t>
  </si>
  <si>
    <t>蜂巢晶格反射立式大号升降摇头电暖器</t>
  </si>
  <si>
    <t>微波炉</t>
  </si>
  <si>
    <t>美的多功能变频微波炉</t>
  </si>
  <si>
    <t>惠普黑白激光打印机复印机一体机</t>
  </si>
  <si>
    <t>大明完小</t>
  </si>
  <si>
    <t>办公电脑</t>
  </si>
  <si>
    <t>联想</t>
  </si>
  <si>
    <t>教室、校园亮化和学校绿化补苗</t>
  </si>
  <si>
    <t>屋面漏水维修、餐厅墙面、加装防盗网</t>
  </si>
  <si>
    <t>三才小学</t>
  </si>
  <si>
    <t>大浦三才学校</t>
  </si>
  <si>
    <t>A0301</t>
  </si>
  <si>
    <t>联想ideacentre AIO 520/Windows 10/23.8寸显示器、4g内存、1T硬盘</t>
  </si>
  <si>
    <t>托源完小</t>
  </si>
  <si>
    <t>维修改造</t>
  </si>
  <si>
    <t>教室地面维修、排水沟疏浚、楼道顶维修、课桌维修</t>
  </si>
  <si>
    <t>2019.6,2019,12</t>
  </si>
  <si>
    <t>垃圾清理</t>
  </si>
  <si>
    <t>清除校园垃圾、美化校园环境</t>
  </si>
  <si>
    <t>联想电脑、打印机、耗材等</t>
  </si>
  <si>
    <t>电脑配件</t>
  </si>
  <si>
    <t>键盘、鼠标、耳机、U盘</t>
  </si>
  <si>
    <t>耗材</t>
  </si>
  <si>
    <t>打印机、硒鼓、碳粉</t>
  </si>
  <si>
    <t>新开完小</t>
  </si>
  <si>
    <t>一年级、二年级、三年级教室窗户</t>
  </si>
  <si>
    <t>2019.3,2019,5</t>
  </si>
  <si>
    <t>2019.3,2019,12</t>
  </si>
  <si>
    <t>教学楼维修</t>
  </si>
  <si>
    <t>校门小立柱墩+楼顶防漏+踏步间扶手和楼门</t>
  </si>
  <si>
    <t>2019.5,2019,10</t>
  </si>
  <si>
    <t>防撞石墩</t>
  </si>
  <si>
    <t>供水改造</t>
  </si>
  <si>
    <t>水箱、水塔设备</t>
  </si>
  <si>
    <t>球类+绳类</t>
  </si>
  <si>
    <t>教室安装窗帘</t>
  </si>
  <si>
    <t>教学楼安装窗帘</t>
  </si>
  <si>
    <t>新庄完小</t>
  </si>
  <si>
    <t>沙发</t>
  </si>
  <si>
    <t>A060499</t>
  </si>
  <si>
    <t>真皮沙发</t>
  </si>
  <si>
    <t>茶桌</t>
  </si>
  <si>
    <t>A060201</t>
  </si>
  <si>
    <t>钢木台茶桌</t>
  </si>
  <si>
    <t>学校食堂吊顶</t>
  </si>
  <si>
    <t>学校零星维修等</t>
  </si>
  <si>
    <t>2019-06-31</t>
  </si>
  <si>
    <t>东冲小学</t>
  </si>
  <si>
    <t>课桌床铺维修</t>
  </si>
  <si>
    <t>部分课桌床铺损坏。</t>
  </si>
  <si>
    <t>社背小学</t>
  </si>
  <si>
    <t>劳务</t>
  </si>
  <si>
    <t>垃圾成堆</t>
  </si>
  <si>
    <t>学生电脑维修</t>
  </si>
  <si>
    <t>多台电脑损坏，不能使用</t>
  </si>
  <si>
    <t>电路维修</t>
  </si>
  <si>
    <t>功能室电路维修</t>
  </si>
  <si>
    <t>夏浦完全小学</t>
  </si>
  <si>
    <t>A3\A4纸、东芝碳粉、粉笔、等办公用品</t>
  </si>
  <si>
    <t>2019年3月、9月</t>
  </si>
  <si>
    <t>台式联想电脑</t>
  </si>
  <si>
    <t>不锈钢宣传栏</t>
  </si>
  <si>
    <t>家长学校课桌椅</t>
  </si>
  <si>
    <t>设备维修</t>
  </si>
  <si>
    <t>石岗完全小学</t>
  </si>
  <si>
    <t>石岗完小</t>
  </si>
  <si>
    <t>排水沟修建</t>
  </si>
  <si>
    <t>土建</t>
  </si>
  <si>
    <t>积水无处排放，引发周边矛盾</t>
  </si>
  <si>
    <t>彩色打印机</t>
  </si>
  <si>
    <t>办公品</t>
  </si>
  <si>
    <t>办公需要</t>
  </si>
  <si>
    <t>普通打印机</t>
  </si>
  <si>
    <t>笔记本电脑</t>
  </si>
  <si>
    <t>门窗维修</t>
  </si>
  <si>
    <t>门窗损坏</t>
  </si>
  <si>
    <t>甘溪中学</t>
  </si>
  <si>
    <t>火炉房维修</t>
  </si>
  <si>
    <t>厕所清理及维修化粪池</t>
  </si>
  <si>
    <t>2019年3月，</t>
  </si>
  <si>
    <t>前进完小</t>
  </si>
  <si>
    <t>高湖(乡）汇总</t>
  </si>
  <si>
    <t>高湖教育管理服务中心</t>
  </si>
  <si>
    <t>高湖教管中心</t>
  </si>
  <si>
    <t>2019上</t>
  </si>
  <si>
    <t>A4打印机</t>
  </si>
  <si>
    <t>立体式空调</t>
  </si>
  <si>
    <t>会议室，集体办公室，党员活动中心各需一台</t>
  </si>
  <si>
    <t>多媒体设备</t>
  </si>
  <si>
    <t>会议室多媒体</t>
  </si>
  <si>
    <t>会议室桌椅</t>
  </si>
  <si>
    <t>高湖完小学校</t>
  </si>
  <si>
    <t>高湖完小</t>
  </si>
  <si>
    <t>电脑打印机</t>
  </si>
  <si>
    <t>联想激光打印机</t>
  </si>
  <si>
    <t>教学楼二防盗网加固</t>
  </si>
  <si>
    <t>水电线路改造</t>
  </si>
  <si>
    <t>网络维修</t>
  </si>
  <si>
    <t>垃圾池翻新</t>
  </si>
  <si>
    <t>冰柜</t>
  </si>
  <si>
    <t>2019下</t>
  </si>
  <si>
    <t>热水器</t>
  </si>
  <si>
    <t>教学楼三一层地面改造</t>
  </si>
  <si>
    <t>教学楼三一层换铁门</t>
  </si>
  <si>
    <t>教学楼三一层换铝窗和防盗网</t>
  </si>
  <si>
    <t>红桥学校</t>
  </si>
  <si>
    <t>网络费</t>
  </si>
  <si>
    <t>100M光纤</t>
  </si>
  <si>
    <t>校园文化建设宣传窗</t>
  </si>
  <si>
    <t>宣传板报</t>
  </si>
  <si>
    <t>教室（20间）</t>
  </si>
  <si>
    <t>留样冰柜、厨房冰柜</t>
  </si>
  <si>
    <t>短绳</t>
  </si>
  <si>
    <t>兵乓球拍</t>
  </si>
  <si>
    <t>监控、办公室、教室</t>
  </si>
  <si>
    <t>垃圾外运</t>
  </si>
  <si>
    <t>文化窗，板报宣传</t>
  </si>
  <si>
    <t>教学楼（24间寝室）</t>
  </si>
  <si>
    <t>教室网络、办公室网络及监控</t>
  </si>
  <si>
    <t>高湖高湖中学</t>
  </si>
  <si>
    <t>高湖中学</t>
  </si>
  <si>
    <t>垃圾箱</t>
  </si>
  <si>
    <t>用于学校垃圾处理</t>
  </si>
  <si>
    <t>录音机</t>
  </si>
  <si>
    <t>英语老师放听力，大音响</t>
  </si>
  <si>
    <t>立式空调</t>
  </si>
  <si>
    <t>大铁风扇（壁式）</t>
  </si>
  <si>
    <t>用于学生餐厅</t>
  </si>
  <si>
    <t>小壁扇</t>
  </si>
  <si>
    <t>用于教师接待食堂</t>
  </si>
  <si>
    <t>吊扇</t>
  </si>
  <si>
    <t>教室吊扇更换</t>
  </si>
  <si>
    <t>用于教师办公室</t>
  </si>
  <si>
    <t>体育器材及卫生药品</t>
  </si>
  <si>
    <t>教学仪器</t>
  </si>
  <si>
    <t>用于教育教学</t>
  </si>
  <si>
    <t>消防器材</t>
  </si>
  <si>
    <t>坏的消防器材更换</t>
  </si>
  <si>
    <t>办公用具</t>
  </si>
  <si>
    <t>高压水泵</t>
  </si>
  <si>
    <t>身份证阅读器</t>
  </si>
  <si>
    <t>教务处使用，读取学生身份信息</t>
  </si>
  <si>
    <t>HP LaserJet M1005 MFP</t>
  </si>
  <si>
    <t>塑料垃圾桶</t>
  </si>
  <si>
    <t>教室10个，校园内10个</t>
  </si>
  <si>
    <t>教务处使用</t>
  </si>
  <si>
    <t>各类维修</t>
  </si>
  <si>
    <t>1.5匹</t>
  </si>
  <si>
    <t>教师房间用床</t>
  </si>
  <si>
    <t>高湖旺垅小学</t>
  </si>
  <si>
    <t>旺垅小学</t>
  </si>
  <si>
    <t>A3打印机</t>
  </si>
  <si>
    <t>食堂纱窗</t>
  </si>
  <si>
    <t>潜水泵</t>
  </si>
  <si>
    <t>多媒体教室窗帘</t>
  </si>
  <si>
    <t>伟田学校</t>
  </si>
  <si>
    <t>伟田完小</t>
  </si>
  <si>
    <t>100兆一年宽带费</t>
  </si>
  <si>
    <t>6月份</t>
  </si>
  <si>
    <t>围墙维修</t>
  </si>
  <si>
    <t>20米，48墙</t>
  </si>
  <si>
    <t>4月份</t>
  </si>
  <si>
    <t>高湖羊角小学</t>
  </si>
  <si>
    <t>羊角小学</t>
  </si>
  <si>
    <t>教室窗帘</t>
  </si>
  <si>
    <t>挡雨棚</t>
  </si>
  <si>
    <t>洣水（乡）汇总</t>
  </si>
  <si>
    <t>洣水教育管理服务中心</t>
  </si>
  <si>
    <t>教管中心</t>
  </si>
  <si>
    <t>装订机</t>
  </si>
  <si>
    <t xml:space="preserve"> 装订机</t>
  </si>
  <si>
    <t>A3纸</t>
  </si>
  <si>
    <t>账簿、凭证纸</t>
  </si>
  <si>
    <t>凭证封面</t>
  </si>
  <si>
    <t>包角纸</t>
  </si>
  <si>
    <t>凭证档案盒</t>
  </si>
  <si>
    <t>联想小新潮7000-14ARR</t>
  </si>
  <si>
    <t>洣水中学</t>
  </si>
  <si>
    <t>数码摄像机</t>
  </si>
  <si>
    <t>索尼NX200</t>
  </si>
  <si>
    <t>爱普生L805</t>
  </si>
  <si>
    <t>HP M1005</t>
  </si>
  <si>
    <t>键鼠套装</t>
  </si>
  <si>
    <t>大水牛D2</t>
  </si>
  <si>
    <t>会议条桌</t>
  </si>
  <si>
    <t>1.2*0.4木皮</t>
  </si>
  <si>
    <t>联想台式商用办公电脑</t>
  </si>
  <si>
    <t>电脑音箱</t>
  </si>
  <si>
    <t>投影仪维修</t>
  </si>
  <si>
    <t>深度清洗</t>
  </si>
  <si>
    <t>大型食物冰柜</t>
  </si>
  <si>
    <t>木质</t>
  </si>
  <si>
    <t>办公桌</t>
  </si>
  <si>
    <t>木皮1.2米</t>
  </si>
  <si>
    <t>添置劳动工具</t>
  </si>
  <si>
    <t>A9901</t>
  </si>
  <si>
    <t>扫把、灰斗等日常用品添置</t>
  </si>
  <si>
    <t>教学仪器、实验用品</t>
  </si>
  <si>
    <t>A033412</t>
  </si>
  <si>
    <t>实验教学器材</t>
  </si>
  <si>
    <t>A02040102</t>
  </si>
  <si>
    <t>铁质</t>
  </si>
  <si>
    <t>A4、A3</t>
  </si>
  <si>
    <t>A033601</t>
  </si>
  <si>
    <t>篮球等小件器材</t>
  </si>
  <si>
    <t>卫生用品</t>
  </si>
  <si>
    <t>厕所清洁剂、清洁用品添置</t>
  </si>
  <si>
    <t>绿化、树木修枝、篮球板</t>
  </si>
  <si>
    <t>校园网络、监控、打印耗材系统维护</t>
  </si>
  <si>
    <t>C05</t>
  </si>
  <si>
    <t>零散维护</t>
  </si>
  <si>
    <t>校园文化建设、广告、宣传标语等</t>
  </si>
  <si>
    <t>小计</t>
  </si>
  <si>
    <t>课桌椅维修</t>
  </si>
  <si>
    <t>文化墙、零星粉刷</t>
  </si>
  <si>
    <t>教室门窗、门锁维修、添置</t>
  </si>
  <si>
    <t>化粪池清理，管道疏通</t>
  </si>
  <si>
    <t>水电路改造、维修器材</t>
  </si>
  <si>
    <t>304不锈钢管内插12螺纹钢</t>
  </si>
  <si>
    <t>幸福完小</t>
  </si>
  <si>
    <t>办公桌椅</t>
  </si>
  <si>
    <t>1.2米</t>
  </si>
  <si>
    <t>2019年2-11月</t>
  </si>
  <si>
    <t>A10</t>
  </si>
  <si>
    <t>铁皮</t>
  </si>
  <si>
    <t>纸文件袋</t>
  </si>
  <si>
    <t>A0901402</t>
  </si>
  <si>
    <t>A0901403</t>
  </si>
  <si>
    <t>彩色复印纸</t>
  </si>
  <si>
    <t>A0901404</t>
  </si>
  <si>
    <t>抽杆夹</t>
  </si>
  <si>
    <t>A0901405</t>
  </si>
  <si>
    <t>封面纸</t>
  </si>
  <si>
    <t>A0901406</t>
  </si>
  <si>
    <t>中性笔</t>
  </si>
  <si>
    <t>A0901407</t>
  </si>
  <si>
    <t>红笔</t>
  </si>
  <si>
    <t>A0901408</t>
  </si>
  <si>
    <t>签字笔</t>
  </si>
  <si>
    <t>A0901409</t>
  </si>
  <si>
    <t>软抄本</t>
  </si>
  <si>
    <t>A0901410</t>
  </si>
  <si>
    <t>记事本</t>
  </si>
  <si>
    <t>A0901411</t>
  </si>
  <si>
    <t>会议记录本</t>
  </si>
  <si>
    <t>A0901412</t>
  </si>
  <si>
    <t>胶水</t>
  </si>
  <si>
    <t>A0901413</t>
  </si>
  <si>
    <t>订书机</t>
  </si>
  <si>
    <t>A0901414</t>
  </si>
  <si>
    <t>订书针、回形针</t>
  </si>
  <si>
    <t>A0901415</t>
  </si>
  <si>
    <t>长尾夹</t>
  </si>
  <si>
    <t>A0901416</t>
  </si>
  <si>
    <t>电池（5.7号）</t>
  </si>
  <si>
    <t>A0901419</t>
  </si>
  <si>
    <t>计算器</t>
  </si>
  <si>
    <t>A0901420</t>
  </si>
  <si>
    <t>剪刀</t>
  </si>
  <si>
    <t>A0901421</t>
  </si>
  <si>
    <t>奖状及奖品</t>
  </si>
  <si>
    <t>奖状、奖品</t>
  </si>
  <si>
    <t>7号球</t>
  </si>
  <si>
    <t>A033602</t>
  </si>
  <si>
    <t>强劲牌</t>
  </si>
  <si>
    <t>A033603</t>
  </si>
  <si>
    <t>金威77</t>
  </si>
  <si>
    <t>A033604</t>
  </si>
  <si>
    <t>双鱼牌</t>
  </si>
  <si>
    <t>A033606</t>
  </si>
  <si>
    <t>跳高架</t>
  </si>
  <si>
    <t>A033607</t>
  </si>
  <si>
    <t>移动音箱</t>
  </si>
  <si>
    <t>A033610</t>
  </si>
  <si>
    <t>教学专用仪器</t>
  </si>
  <si>
    <t>教学参考书籍</t>
  </si>
  <si>
    <t>广告服务</t>
  </si>
  <si>
    <t>联想台机</t>
  </si>
  <si>
    <t>E75S</t>
  </si>
  <si>
    <t>联想笔记本</t>
  </si>
  <si>
    <t>V310</t>
  </si>
  <si>
    <t>茶叶、纸杯</t>
  </si>
  <si>
    <t>教室、办公室窗帘</t>
  </si>
  <si>
    <t>A4打印纸、8K纸和纸制品</t>
  </si>
  <si>
    <t>卫生工具</t>
  </si>
  <si>
    <t>门卫人员劳务费</t>
  </si>
  <si>
    <t>临聘人员劳务费</t>
  </si>
  <si>
    <t>清洁工劳务费</t>
  </si>
  <si>
    <t>防暑、驱蚊药品</t>
  </si>
  <si>
    <t>防暑药品</t>
  </si>
  <si>
    <t>格力空调</t>
  </si>
  <si>
    <t>大1.5P</t>
  </si>
  <si>
    <t>防撞球</t>
  </si>
  <si>
    <t>安防器械</t>
  </si>
  <si>
    <t>A12</t>
  </si>
  <si>
    <t>防撞桩</t>
  </si>
  <si>
    <t>安装录播室</t>
  </si>
  <si>
    <t>教师饮用水</t>
  </si>
  <si>
    <t>建校50周年宣传册</t>
  </si>
  <si>
    <t>课题专用设备</t>
  </si>
  <si>
    <t>党建活动、扶贫走访</t>
  </si>
  <si>
    <t>研学旅行</t>
  </si>
  <si>
    <t>园林绿化施工</t>
  </si>
  <si>
    <t>疏通沟圳地漏、清理厕所等</t>
  </si>
  <si>
    <t>校舍维修、维护</t>
  </si>
  <si>
    <t>水、电维修及耗材</t>
  </si>
  <si>
    <t>门、锁、窗维修</t>
  </si>
  <si>
    <t>网络、监控维护</t>
  </si>
  <si>
    <t>多媒体设备维修</t>
  </si>
  <si>
    <t>广播系统维修改造</t>
  </si>
  <si>
    <t>空调、风扇维修</t>
  </si>
  <si>
    <t>3栋屋顶防水</t>
  </si>
  <si>
    <t>迎宾完小</t>
  </si>
  <si>
    <t>安防设施</t>
  </si>
  <si>
    <t>H04</t>
  </si>
  <si>
    <t>校门口防撞护栏</t>
  </si>
  <si>
    <t>监控设施</t>
  </si>
  <si>
    <t>课桌椅</t>
  </si>
  <si>
    <t>塑钢课桌</t>
  </si>
  <si>
    <t>身高体测仪</t>
  </si>
  <si>
    <t>5号</t>
  </si>
  <si>
    <t>201902-12</t>
  </si>
  <si>
    <t>6号</t>
  </si>
  <si>
    <t>7号</t>
  </si>
  <si>
    <t>呼啦圈</t>
  </si>
  <si>
    <t>长跳绳</t>
  </si>
  <si>
    <t>短跳绳</t>
  </si>
  <si>
    <t>跨栏架</t>
  </si>
  <si>
    <t>羽毛球架</t>
  </si>
  <si>
    <t>坐卧体前屈</t>
  </si>
  <si>
    <t>粉笔</t>
  </si>
  <si>
    <t>白色粉笔</t>
  </si>
  <si>
    <t>彩色粉笔</t>
  </si>
  <si>
    <t>广告业务费</t>
  </si>
  <si>
    <t>广告牌</t>
  </si>
  <si>
    <t>宣传标语</t>
  </si>
  <si>
    <t>办公套件</t>
  </si>
  <si>
    <t>H5</t>
  </si>
  <si>
    <t>会议本</t>
  </si>
  <si>
    <t>笔</t>
  </si>
  <si>
    <t>笔芯（红、蓝、黑）</t>
  </si>
  <si>
    <t>教案本</t>
  </si>
  <si>
    <t>软皮本（奖品等）</t>
  </si>
  <si>
    <t>材料纸</t>
  </si>
  <si>
    <t>硬盘</t>
  </si>
  <si>
    <t>黑板刷</t>
  </si>
  <si>
    <t>清洁工具</t>
  </si>
  <si>
    <t>胶桶</t>
  </si>
  <si>
    <t>垃圾桶</t>
  </si>
  <si>
    <t>WO2</t>
  </si>
  <si>
    <t>多媒体及网络系统维修</t>
  </si>
  <si>
    <t>广播系统设备购置</t>
  </si>
  <si>
    <t>壁挂扬声器</t>
  </si>
  <si>
    <t>音柱</t>
  </si>
  <si>
    <t>功放</t>
  </si>
  <si>
    <t>无线麦克风</t>
  </si>
  <si>
    <t>智能播放主机</t>
  </si>
  <si>
    <t>窗帘布</t>
  </si>
  <si>
    <t>办公室窗帘更换</t>
  </si>
  <si>
    <t>遮光</t>
  </si>
  <si>
    <t>其他文教用品</t>
  </si>
  <si>
    <t>电脑耗材（硒鼓、碳粉、配件等）</t>
  </si>
  <si>
    <t>校园、校舍维修维护</t>
  </si>
  <si>
    <t>下水道清理</t>
  </si>
  <si>
    <t>护栏等维修</t>
  </si>
  <si>
    <t>门窗等维修</t>
  </si>
  <si>
    <t>水路维护维修</t>
  </si>
  <si>
    <t>电路维护维修</t>
  </si>
  <si>
    <t>综合楼屋顶防水</t>
  </si>
  <si>
    <t>2栋教学楼屋顶防水</t>
  </si>
  <si>
    <t>报告厅东面钢结构棚安装</t>
  </si>
  <si>
    <t>零星维修维护</t>
  </si>
  <si>
    <t>树木修枝</t>
  </si>
  <si>
    <t>文冲完小</t>
  </si>
  <si>
    <t>鼓号队设备</t>
  </si>
  <si>
    <t>A033501</t>
  </si>
  <si>
    <t>鼓、号等设备</t>
  </si>
  <si>
    <t>鼓号队服装</t>
  </si>
  <si>
    <t>A033502</t>
  </si>
  <si>
    <t>旗帜</t>
  </si>
  <si>
    <t>国旗、队旗、校旗</t>
  </si>
  <si>
    <t>投影机</t>
  </si>
  <si>
    <t>电脑一体机</t>
  </si>
  <si>
    <t>数学、科学教学仪器</t>
  </si>
  <si>
    <t>A0336</t>
  </si>
  <si>
    <t>球类、器械</t>
  </si>
  <si>
    <t>A031810</t>
  </si>
  <si>
    <t>A07030305</t>
  </si>
  <si>
    <t>教室遮阳窗帘</t>
  </si>
  <si>
    <t>绿化</t>
  </si>
  <si>
    <t>补苗及维护</t>
  </si>
  <si>
    <t>教室门</t>
  </si>
  <si>
    <t>定制铁教室、办公室门</t>
  </si>
  <si>
    <t>印刷品</t>
  </si>
  <si>
    <t>A080299</t>
  </si>
  <si>
    <t>各类纸质资料及户外海报</t>
  </si>
  <si>
    <t>广告材料、宣传栏等</t>
  </si>
  <si>
    <t>墙面粉刷材料</t>
  </si>
  <si>
    <t>教学楼墙面刷白</t>
  </si>
  <si>
    <t>安防设备</t>
  </si>
  <si>
    <t>防撞球、红外线、监控等</t>
  </si>
  <si>
    <t>维修合计</t>
  </si>
  <si>
    <t>防漏维修</t>
  </si>
  <si>
    <t>器材室地面翻修</t>
  </si>
  <si>
    <t>C0599</t>
  </si>
  <si>
    <t>教学楼扶手加固</t>
  </si>
  <si>
    <t>C0501</t>
  </si>
  <si>
    <t>教学电脑及设备维修</t>
  </si>
  <si>
    <t>2019年2-12月</t>
  </si>
  <si>
    <t>投影仪及多媒体设备维修</t>
  </si>
  <si>
    <t>田径场内墙装修</t>
  </si>
  <si>
    <t>W03</t>
  </si>
  <si>
    <t>电器、电路维修</t>
  </si>
  <si>
    <t>水路、水管及配件维修</t>
  </si>
  <si>
    <t>基建维修</t>
  </si>
  <si>
    <t>门、窗、棚维修</t>
  </si>
  <si>
    <t>金花完小</t>
  </si>
  <si>
    <t>联想E95</t>
  </si>
  <si>
    <t>教师办公用</t>
  </si>
  <si>
    <t>宽1.4米</t>
  </si>
  <si>
    <t>家具</t>
  </si>
  <si>
    <t>不锈钢304</t>
  </si>
  <si>
    <t>安装</t>
  </si>
  <si>
    <t>教学楼宿舍预防安全</t>
  </si>
  <si>
    <t>A4纸等办公用品</t>
  </si>
  <si>
    <t>文具</t>
  </si>
  <si>
    <t>美的</t>
  </si>
  <si>
    <t>家电</t>
  </si>
  <si>
    <t>教师办公室用</t>
  </si>
  <si>
    <t>KFR-35GE1.5匹</t>
  </si>
  <si>
    <t>老教学楼地面</t>
  </si>
  <si>
    <t>地面贴木地板</t>
  </si>
  <si>
    <t>踏庄中学</t>
  </si>
  <si>
    <t>行政办公楼三楼门窗更换</t>
  </si>
  <si>
    <t>安装宣传栏橱窗</t>
  </si>
  <si>
    <t>环形跑道维修</t>
  </si>
  <si>
    <t>2019年3、9月</t>
  </si>
  <si>
    <t>踏庄完小</t>
  </si>
  <si>
    <t>格力</t>
  </si>
  <si>
    <t>大3匹</t>
  </si>
  <si>
    <t>大1.5匹</t>
  </si>
  <si>
    <t>名日木皮</t>
  </si>
  <si>
    <t>1.4米</t>
  </si>
  <si>
    <t>D42</t>
  </si>
  <si>
    <t>联想天逸510PRO.四核R5-2400、4G195屏</t>
  </si>
  <si>
    <t>R5-2400</t>
  </si>
  <si>
    <t>2019年6、12月</t>
  </si>
  <si>
    <t>兆信</t>
  </si>
  <si>
    <t>9000*4500*2000</t>
  </si>
  <si>
    <t>会议桌</t>
  </si>
  <si>
    <t>创黎</t>
  </si>
  <si>
    <t>hyz-111</t>
  </si>
  <si>
    <t>2019年6、12 月</t>
  </si>
  <si>
    <t>屋顶防漏</t>
  </si>
  <si>
    <t>水圳维修</t>
  </si>
  <si>
    <t>2019年8</t>
  </si>
  <si>
    <t>会议室铺木地板</t>
  </si>
  <si>
    <t>750*60*16</t>
  </si>
  <si>
    <t>2019年9</t>
  </si>
  <si>
    <t>北教学楼防漏</t>
  </si>
  <si>
    <t>厕所通道两侧硬化</t>
  </si>
  <si>
    <t>珍珠学校</t>
  </si>
  <si>
    <t>2018年7月</t>
  </si>
  <si>
    <t>垃圾桶、拖把、扫把、铲子卫生工具</t>
  </si>
  <si>
    <t>常规</t>
  </si>
  <si>
    <t>2018年1月</t>
  </si>
  <si>
    <t>添置办公用品</t>
  </si>
  <si>
    <t>教师用教案、笔、档案盒、学生奖品等</t>
  </si>
  <si>
    <t>添置电脑</t>
  </si>
  <si>
    <t>T490-I/4170</t>
  </si>
  <si>
    <t>2019年4月</t>
  </si>
  <si>
    <t>添置一体机</t>
  </si>
  <si>
    <t>惠普打印复印一体机</t>
  </si>
  <si>
    <t>添置小件体育器材</t>
  </si>
  <si>
    <t>篮球、跳绳、裁判哨、球网、乒乓球拍等</t>
  </si>
  <si>
    <t>2019年7月</t>
  </si>
  <si>
    <t>订购书籍</t>
  </si>
  <si>
    <t>党报党刊、报刊杂志、教师用书、学生试卷等</t>
  </si>
  <si>
    <t>广告、宣传</t>
  </si>
  <si>
    <t>横幅、板报、专栏、标语等</t>
  </si>
  <si>
    <t>2019年5月</t>
  </si>
  <si>
    <t>安装窗帘</t>
  </si>
  <si>
    <t>窗帘，遮光布</t>
  </si>
  <si>
    <t>扇</t>
  </si>
  <si>
    <t>2018年10月</t>
  </si>
  <si>
    <t>租赁</t>
  </si>
  <si>
    <t>文艺汇演舞台、音响、道具租赁费</t>
  </si>
  <si>
    <t>2018年3月</t>
  </si>
  <si>
    <t>网络、多媒体维护</t>
  </si>
  <si>
    <t>智能广播系统维护</t>
  </si>
  <si>
    <t>更换校园智能广播系统主机</t>
  </si>
  <si>
    <t>木工维修</t>
  </si>
  <si>
    <t>零散维修</t>
  </si>
  <si>
    <t>维修课桌椅、门窗等</t>
  </si>
  <si>
    <t>点工</t>
  </si>
  <si>
    <t>教师办公座椅</t>
  </si>
  <si>
    <t>校园环卫</t>
  </si>
  <si>
    <t>垃圾斗、及垃圾运输</t>
  </si>
  <si>
    <t>校园、校舍维修、维护</t>
  </si>
  <si>
    <t>零星地面硬化</t>
  </si>
  <si>
    <t>2019年1月</t>
  </si>
  <si>
    <t>疏通沟圳、清化粪池、请点工</t>
  </si>
  <si>
    <t>运动场、跑道、沟盖板维修，沙池、跑道填沙。</t>
  </si>
  <si>
    <t>更换综合楼、办公楼下水管</t>
  </si>
  <si>
    <t>改造幼儿园厕所排污管道</t>
  </si>
  <si>
    <t>更换学生宿舍楼层隔门</t>
  </si>
  <si>
    <t>食堂操作间内顶面改造</t>
  </si>
  <si>
    <t>教学楼铝合金窗户、防盗网</t>
  </si>
  <si>
    <t>2019年10月</t>
  </si>
  <si>
    <t>宿舍楼、办公楼屋面防水</t>
  </si>
  <si>
    <t>2019年3月</t>
  </si>
  <si>
    <t>维护校园内水、电设施、电器</t>
  </si>
  <si>
    <t>珍珠完小</t>
  </si>
  <si>
    <t>ThinkPad E580</t>
  </si>
  <si>
    <t>防爆设施</t>
  </si>
  <si>
    <t>防爆盾牌、手套、警棍、强光炫目灯、安全鞋等</t>
  </si>
  <si>
    <t>2019年7</t>
  </si>
  <si>
    <t>疏通沟圳、请点工</t>
  </si>
  <si>
    <t>清化粪池、请点工</t>
  </si>
  <si>
    <t>运动场跑道沟盖板维修</t>
  </si>
  <si>
    <t>沙池跑道填沙</t>
  </si>
  <si>
    <t>维护校园内水电设施维修</t>
  </si>
  <si>
    <t>电器维修</t>
  </si>
  <si>
    <t>大托小学</t>
  </si>
  <si>
    <t>笔记本计算机</t>
  </si>
  <si>
    <t>固态盘</t>
  </si>
  <si>
    <t>黑白打印机</t>
  </si>
  <si>
    <t>惠普MF1005</t>
  </si>
  <si>
    <t>朗山小学</t>
  </si>
  <si>
    <t>台式办公电脑</t>
  </si>
  <si>
    <t>台式固态硬盘电脑</t>
  </si>
  <si>
    <t>联想i5</t>
  </si>
  <si>
    <t>地面维修</t>
  </si>
  <si>
    <t>北冲小学</t>
  </si>
  <si>
    <t>屋顶换瓦维修</t>
  </si>
  <si>
    <t>教育管理服务中心</t>
  </si>
  <si>
    <t>高档A4复印机</t>
  </si>
  <si>
    <t>HPM1005MEP</t>
  </si>
  <si>
    <t>LSIC-CC388A-E打印机粉盒</t>
  </si>
  <si>
    <t>A3打印纸</t>
  </si>
  <si>
    <t>网络维护、覆盖</t>
  </si>
  <si>
    <t>网络维护</t>
  </si>
  <si>
    <t>万宝冷热节能芯饮水机</t>
  </si>
  <si>
    <t>水路电路维修</t>
  </si>
  <si>
    <t>水管道、电路维修维护</t>
  </si>
  <si>
    <t>南湾学校</t>
  </si>
  <si>
    <t>格力变频大1.5匹</t>
  </si>
  <si>
    <t>桶装立式</t>
  </si>
  <si>
    <t>美术室用品</t>
  </si>
  <si>
    <t>彩笔、彩铅、蜡笔、颜料、毛笔</t>
  </si>
  <si>
    <t>橡木西皮办公椅</t>
  </si>
  <si>
    <t>劳动卫生工具</t>
  </si>
  <si>
    <t>工具</t>
  </si>
  <si>
    <t>绿化带栅栏油漆</t>
  </si>
  <si>
    <t>油漆维护</t>
  </si>
  <si>
    <t>校园网络维护、覆盖</t>
  </si>
  <si>
    <t>宽带网络费</t>
  </si>
  <si>
    <t>电信宽带</t>
  </si>
  <si>
    <t>100兆带宽</t>
  </si>
  <si>
    <t>校园宣传、文化建设</t>
  </si>
  <si>
    <t>宣传、文化建设</t>
  </si>
  <si>
    <t>水泵、水电维修</t>
  </si>
  <si>
    <t>海尔电热水器</t>
  </si>
  <si>
    <t>体育室用品</t>
  </si>
  <si>
    <t>篮球、乒乓球、羽毛球、球拍、跳绳</t>
  </si>
  <si>
    <t>南湾完小</t>
  </si>
  <si>
    <t>厨房大型油烟机</t>
  </si>
  <si>
    <t>学校食堂用柴火炒菜，油烟特别大</t>
  </si>
  <si>
    <t>学校水井水磅更换</t>
  </si>
  <si>
    <t>水井水磅</t>
  </si>
  <si>
    <t>校园水管道、电路维修维护</t>
  </si>
  <si>
    <t>校园文化建设、广告费用</t>
  </si>
  <si>
    <t>学校相关制度牌、公示栏、阳光栏</t>
  </si>
  <si>
    <t>办公用品</t>
  </si>
  <si>
    <t>学校办公用品</t>
  </si>
  <si>
    <t>劳动卫生工具、厨房用具</t>
  </si>
  <si>
    <t>卫生工具、厨房用具</t>
  </si>
  <si>
    <t>校园网络费</t>
  </si>
  <si>
    <t>办公室空调</t>
  </si>
  <si>
    <t>美的空调</t>
  </si>
  <si>
    <t>垃圾处理</t>
  </si>
  <si>
    <t>南湾江东小学</t>
  </si>
  <si>
    <t>江东小学</t>
  </si>
  <si>
    <t>维修课桌椅和门窗</t>
  </si>
  <si>
    <t>篮球、羽毛球、球拍、跳绳</t>
  </si>
  <si>
    <t>南湾塘下小学</t>
  </si>
  <si>
    <t>塘下小学</t>
  </si>
  <si>
    <t>篮球、乒乓球、羽毛球、跳绳等</t>
  </si>
  <si>
    <t>运费</t>
  </si>
  <si>
    <t>蓬源学校（乡）汇总</t>
  </si>
  <si>
    <t>蓬源完小</t>
  </si>
  <si>
    <t>激光打印复印机</t>
  </si>
  <si>
    <t>教学楼、生活楼墙面维修</t>
  </si>
  <si>
    <t>教室、办公室电脑多媒体维护</t>
  </si>
  <si>
    <t>操场、生活区地面维修</t>
  </si>
  <si>
    <t>2.教学楼、生活楼地面维修</t>
  </si>
  <si>
    <t>蓬源中学</t>
  </si>
  <si>
    <t>添置办公电脑</t>
  </si>
  <si>
    <t>云集学校</t>
  </si>
  <si>
    <t>教师办公室用空调</t>
  </si>
  <si>
    <t>壁挂式，1.5P</t>
  </si>
  <si>
    <t>教室用图书柜</t>
  </si>
  <si>
    <t>公租房排污工程</t>
  </si>
  <si>
    <t>化粪池到围墙外排污</t>
  </si>
  <si>
    <t>二栋教学楼水管维修</t>
  </si>
  <si>
    <t>总水管到二栋教学地下水管维修</t>
  </si>
  <si>
    <t>学生餐厅屋顶漏水维修</t>
  </si>
  <si>
    <t>屋顶防水防漏维修</t>
  </si>
  <si>
    <t>校园网络与教室一体机维护</t>
  </si>
  <si>
    <t>门卫室前坪硬化</t>
  </si>
  <si>
    <t>荣桓（乡）汇总</t>
  </si>
  <si>
    <t>荣桓教育管理服务中心</t>
  </si>
  <si>
    <t>荣桓中学</t>
  </si>
  <si>
    <t>2019、7</t>
  </si>
  <si>
    <t>荣桓完小</t>
  </si>
  <si>
    <t>教学楼电路改造</t>
  </si>
  <si>
    <t>2019、5</t>
  </si>
  <si>
    <t>行政办公室维修</t>
  </si>
  <si>
    <t>综合楼换门</t>
  </si>
  <si>
    <t>添置</t>
  </si>
  <si>
    <t>综合楼功能室换门</t>
  </si>
  <si>
    <t>2019、8</t>
  </si>
  <si>
    <t>学校网络维护</t>
  </si>
  <si>
    <t>教师办公室添置空调</t>
  </si>
  <si>
    <t>教师办公电脑、打印机</t>
  </si>
  <si>
    <t>电脑添置</t>
  </si>
  <si>
    <t>行政办公室添置空调</t>
  </si>
  <si>
    <t>空调添置</t>
  </si>
  <si>
    <t>鱼形完小</t>
  </si>
  <si>
    <t>网络维护及设备维修添置</t>
  </si>
  <si>
    <t>网络及电脑维护，添置</t>
  </si>
  <si>
    <t>校园电力改造</t>
  </si>
  <si>
    <t>改造</t>
  </si>
  <si>
    <t>配电房新建，500米线路改造</t>
  </si>
  <si>
    <t>船湾完小</t>
  </si>
  <si>
    <t>更换教室门</t>
  </si>
  <si>
    <t>教学楼3楼6条门急需更换为不锈钢门</t>
  </si>
  <si>
    <t>功能室屋顶维修</t>
  </si>
  <si>
    <t>更换功能室屋顶瓦及下水道管，粉刷女儿墙</t>
  </si>
  <si>
    <t>平 方米</t>
  </si>
  <si>
    <t>三樟教育管理服务中心</t>
  </si>
  <si>
    <t>三樟大桥中学学</t>
  </si>
  <si>
    <t>三樟大桥中学</t>
  </si>
  <si>
    <t>台式机</t>
  </si>
  <si>
    <t>门卫室，教学楼</t>
  </si>
  <si>
    <t>平米</t>
  </si>
  <si>
    <t>厨房三防设施、水电改造</t>
  </si>
  <si>
    <t>沟圳维修</t>
  </si>
  <si>
    <t>厨房周边</t>
  </si>
  <si>
    <t>田径场维修</t>
  </si>
  <si>
    <t>跑道清理、除排水设施维护</t>
  </si>
  <si>
    <t>教师多媒体设备</t>
  </si>
  <si>
    <t>劳动实践基地</t>
  </si>
  <si>
    <t>平 方</t>
  </si>
  <si>
    <t>设备采购</t>
  </si>
  <si>
    <t>办公室打印机、电脑</t>
  </si>
  <si>
    <t>三樟树中学</t>
  </si>
  <si>
    <t>教学楼水电维修</t>
  </si>
  <si>
    <t>维修工程</t>
  </si>
  <si>
    <t>灯具，铜线、水管、开关、线槽等</t>
  </si>
  <si>
    <t>宿舍楼、食堂水电维修</t>
  </si>
  <si>
    <t>招标承包</t>
  </si>
  <si>
    <t>实验楼墙壁维修</t>
  </si>
  <si>
    <t>砂石油漆等建筑装饰材料</t>
  </si>
  <si>
    <t>平方</t>
  </si>
  <si>
    <t>办公室、教师住房维修</t>
  </si>
  <si>
    <t>砂石油漆灯具水管等建筑装饰材料</t>
  </si>
  <si>
    <t>教室墙壁地面维修</t>
  </si>
  <si>
    <t>砂石油漆瓷片等建筑装饰材料</t>
  </si>
  <si>
    <t>围墙、操场地面维修</t>
  </si>
  <si>
    <t>砂石、钢材等建筑材料</t>
  </si>
  <si>
    <t>柴山洲完小</t>
  </si>
  <si>
    <t>B0608</t>
  </si>
  <si>
    <t>新建</t>
  </si>
  <si>
    <t>教学楼屋面维修</t>
  </si>
  <si>
    <t>教学楼维修翻新</t>
  </si>
  <si>
    <t>大桥完全小学</t>
  </si>
  <si>
    <t>教室用空调格力大3匹</t>
  </si>
  <si>
    <t>B0705</t>
  </si>
  <si>
    <t>双层窗帘布窗帘</t>
  </si>
  <si>
    <t>平板灯</t>
  </si>
  <si>
    <t>教室用LED灯</t>
  </si>
  <si>
    <t>一体机</t>
  </si>
  <si>
    <t>教学一体机</t>
  </si>
  <si>
    <t>A0208</t>
  </si>
  <si>
    <t>光钎年费</t>
  </si>
  <si>
    <t>100兆</t>
  </si>
  <si>
    <t>学校水电维修</t>
  </si>
  <si>
    <t>泰格打印纸</t>
  </si>
  <si>
    <t>惠普硒鼓</t>
  </si>
  <si>
    <t>惠普M1005</t>
  </si>
  <si>
    <t>惠普惠普</t>
  </si>
  <si>
    <t>惠普</t>
  </si>
  <si>
    <t>校内安装路灯</t>
  </si>
  <si>
    <t>祥瑞36V</t>
  </si>
  <si>
    <t>广告材料</t>
  </si>
  <si>
    <t>A100203</t>
  </si>
  <si>
    <t>学校横幅标语等</t>
  </si>
  <si>
    <t>泰普斯</t>
  </si>
  <si>
    <t>黄双联校</t>
  </si>
  <si>
    <t>教学楼雨棚铺沥青及更换下水管</t>
  </si>
  <si>
    <t>宿舍楼维修</t>
  </si>
  <si>
    <t>宿舍楼雨棚铺沥青及更换下水管</t>
  </si>
  <si>
    <t>2019年10</t>
  </si>
  <si>
    <t>和平完小</t>
  </si>
  <si>
    <t>校园广播音响</t>
  </si>
  <si>
    <t>学生宿舍门、栏杆更换</t>
  </si>
  <si>
    <t>电脑、打印机</t>
  </si>
  <si>
    <t>校园四周沟圳维护清理</t>
  </si>
  <si>
    <t>净水器</t>
  </si>
  <si>
    <t>阳光台</t>
  </si>
  <si>
    <t>三樟树完小</t>
  </si>
  <si>
    <t>食堂外侧雨棚</t>
  </si>
  <si>
    <t>柏山楼室内地面防水维修</t>
  </si>
  <si>
    <t>日常水电维修等</t>
  </si>
  <si>
    <t>老教学楼地面维修</t>
  </si>
  <si>
    <t>校园文化建设设施新建安装</t>
  </si>
  <si>
    <t>石滩乡汇总</t>
  </si>
  <si>
    <t>石滩教育管理服务中心</t>
  </si>
  <si>
    <t>真塘中学</t>
  </si>
  <si>
    <t>石滩乡</t>
  </si>
  <si>
    <t>广播室维修</t>
  </si>
  <si>
    <t>移动白板</t>
  </si>
  <si>
    <t>电子显示屏</t>
  </si>
  <si>
    <t>移动光纤</t>
  </si>
  <si>
    <t>外线改造</t>
  </si>
  <si>
    <t>石滩中学</t>
  </si>
  <si>
    <t>跑道、校舍及水电维修</t>
  </si>
  <si>
    <t>2019.上及2019.下</t>
  </si>
  <si>
    <t>网费</t>
  </si>
  <si>
    <t>各功能室、校园及教室</t>
  </si>
  <si>
    <t>2019.上及2020.下</t>
  </si>
  <si>
    <t>真塘完小</t>
  </si>
  <si>
    <t>老综合楼楼顶防水</t>
  </si>
  <si>
    <t>自行采购</t>
  </si>
  <si>
    <t>SBS防水维修</t>
  </si>
  <si>
    <t>班班通、监控</t>
  </si>
  <si>
    <t>办公局域网、广播、监控综合布线，监控安防主要设备</t>
  </si>
  <si>
    <t>宣传栏、水泥地坪、沟盖板、货架、水电等</t>
  </si>
  <si>
    <t>窗帘安装、铁门油漆、围墙修补翻新、印刷</t>
  </si>
  <si>
    <t>新建垃圾池及停车坪</t>
  </si>
  <si>
    <t>新建3M长，2.5M宽，1.2M高垃圾池内外粉刷。停车坪平整场地，新铺8CM厚碎石等。详见合同</t>
  </si>
  <si>
    <t>网络使用费</t>
  </si>
  <si>
    <t>学校2019年网络使用费</t>
  </si>
  <si>
    <t>100M</t>
  </si>
  <si>
    <t>新虎小学</t>
  </si>
  <si>
    <t>教学楼铁棚加固、更换水桶和水管</t>
  </si>
  <si>
    <t>清理厕所、垃圾处理</t>
  </si>
  <si>
    <t>教学楼粉刷</t>
  </si>
  <si>
    <t>教室、办公室、走廊粉刷</t>
  </si>
  <si>
    <t>网费、网络维修</t>
  </si>
  <si>
    <t>净水器维修</t>
  </si>
  <si>
    <t>水泵、及零件</t>
  </si>
  <si>
    <t>校门前荒地整理，埋下水管道</t>
  </si>
  <si>
    <t>真陂小学</t>
  </si>
  <si>
    <t>换门窗、校门口及围墙</t>
  </si>
  <si>
    <t>教学楼翻新</t>
  </si>
  <si>
    <t>石滩完小</t>
  </si>
  <si>
    <t>100M光纤，校园网络系统维护</t>
  </si>
  <si>
    <t>水电、门窗维修</t>
  </si>
  <si>
    <t>2019年全年</t>
  </si>
  <si>
    <t>扫把、灰斗等</t>
  </si>
  <si>
    <t>竹扫把300个、灰斗50个，棕扫把50个，拖把30个</t>
  </si>
  <si>
    <t>资料印刷一批</t>
  </si>
  <si>
    <t>惠普1005</t>
  </si>
  <si>
    <t>教室安装电风扇</t>
  </si>
  <si>
    <t>食堂锅炉更换烟窗</t>
  </si>
  <si>
    <t>石湾（乡）汇总</t>
  </si>
  <si>
    <t>石湾教育管理服务中心</t>
  </si>
  <si>
    <t>石湾教管中心</t>
  </si>
  <si>
    <t>立式、会议室添置</t>
  </si>
  <si>
    <t>外包</t>
  </si>
  <si>
    <t>笔记本、台式电脑</t>
  </si>
  <si>
    <t>室内外玩具添置</t>
  </si>
  <si>
    <t>平房瓦面维修</t>
  </si>
  <si>
    <t>购买材料及维修人工费</t>
  </si>
  <si>
    <t>多媒体维护</t>
  </si>
  <si>
    <t>甲枣小学</t>
  </si>
  <si>
    <t>升旗杆</t>
  </si>
  <si>
    <t>购买材料及安装人工费</t>
  </si>
  <si>
    <t>校门口路面硬化</t>
  </si>
  <si>
    <t>幼儿班教室装修</t>
  </si>
  <si>
    <t>电脑、打印机维护</t>
  </si>
  <si>
    <t>电脑、打印机耗材</t>
  </si>
  <si>
    <t>卫生费</t>
  </si>
  <si>
    <t>C160101</t>
  </si>
  <si>
    <t>校园垃圾外运</t>
  </si>
  <si>
    <t>石湾完小学校</t>
  </si>
  <si>
    <t>石湾完小</t>
  </si>
  <si>
    <t>教室多媒体设备维修</t>
  </si>
  <si>
    <t>购买配件及维修人工费</t>
  </si>
  <si>
    <t>购买劳动工具</t>
  </si>
  <si>
    <t>添置联想电脑</t>
  </si>
  <si>
    <t>T4900-I/4170</t>
  </si>
  <si>
    <t>二校区地面及围墙除险、维修</t>
  </si>
  <si>
    <t>购买空调</t>
  </si>
  <si>
    <t>教师办公室、功能室等维修及改造</t>
  </si>
  <si>
    <t>购买材料及改造人工费</t>
  </si>
  <si>
    <t>教室门窗维修及更换</t>
  </si>
  <si>
    <t>一校区校园地下排污管道改造</t>
  </si>
  <si>
    <t>一、二校区室外电路维修改造</t>
  </si>
  <si>
    <t>B09</t>
  </si>
  <si>
    <t>校园舞台扩建</t>
  </si>
  <si>
    <t>A010322</t>
  </si>
  <si>
    <t>购买材料及搭建人工费</t>
  </si>
  <si>
    <t>校园绿化、美化建设</t>
  </si>
  <si>
    <t>C060204</t>
  </si>
  <si>
    <t>一校区厕所与二校区化粪池、地下管道、水箱、电路维修</t>
  </si>
  <si>
    <t>添置体育器材</t>
  </si>
  <si>
    <t>C200499</t>
  </si>
  <si>
    <t>购买排球、足球、篮球、羽毛球等器材</t>
  </si>
  <si>
    <t>添置办公桌、椅</t>
  </si>
  <si>
    <t>A07030399</t>
  </si>
  <si>
    <t>木骨架为主桌椅类</t>
  </si>
  <si>
    <t>名日D--22</t>
  </si>
  <si>
    <t>添置档案柜</t>
  </si>
  <si>
    <t>A060599</t>
  </si>
  <si>
    <t>钢骨架铁皮</t>
  </si>
  <si>
    <t>石湾中学学校</t>
  </si>
  <si>
    <t>石湾中学</t>
  </si>
  <si>
    <t>水电维收</t>
  </si>
  <si>
    <t>添置会议桌</t>
  </si>
  <si>
    <t>教师会议室会议桌</t>
  </si>
  <si>
    <t>电脑网络维护</t>
  </si>
  <si>
    <t>石湾平里完小学校</t>
  </si>
  <si>
    <t>平里完小</t>
  </si>
  <si>
    <t>老教学楼电路改造</t>
  </si>
  <si>
    <t>A02061908</t>
  </si>
  <si>
    <t>电线、灯具</t>
  </si>
  <si>
    <t>学生宿舍屋顶维修</t>
  </si>
  <si>
    <t>瓦面维修</t>
  </si>
  <si>
    <t>打水井</t>
  </si>
  <si>
    <t>A12030103</t>
  </si>
  <si>
    <t>设备、工钱</t>
  </si>
  <si>
    <t>食堂屋顶维修</t>
  </si>
  <si>
    <t>2019年下期</t>
  </si>
  <si>
    <t>2019年上期</t>
  </si>
  <si>
    <t>办公室单凳</t>
  </si>
  <si>
    <t>家具用具</t>
  </si>
  <si>
    <t>2020年上期</t>
  </si>
  <si>
    <t>单人床</t>
  </si>
  <si>
    <t>2021年上期</t>
  </si>
  <si>
    <t>吴集中学</t>
  </si>
  <si>
    <t>详细见合同</t>
  </si>
  <si>
    <t>饭厅空调</t>
  </si>
  <si>
    <t>红坪完小</t>
  </si>
  <si>
    <t>大扫除用</t>
  </si>
  <si>
    <t>屋顶维修</t>
  </si>
  <si>
    <t>垃圾运走</t>
  </si>
  <si>
    <t>卫生</t>
  </si>
  <si>
    <t>整理树枝</t>
  </si>
  <si>
    <t>美化</t>
  </si>
  <si>
    <t>美化校园</t>
  </si>
  <si>
    <t>小学教学楼天沟维修及粉刷</t>
  </si>
  <si>
    <t>校长室档案柜</t>
  </si>
  <si>
    <t>车</t>
  </si>
  <si>
    <t>车次</t>
  </si>
  <si>
    <t>新民完小</t>
  </si>
  <si>
    <t>新砌垃圾池</t>
  </si>
  <si>
    <t>房屋建筑</t>
  </si>
  <si>
    <t>立方</t>
  </si>
  <si>
    <t>打井</t>
  </si>
  <si>
    <t>吴集完小</t>
  </si>
  <si>
    <t>设备添置</t>
  </si>
  <si>
    <t>WJWX002</t>
  </si>
  <si>
    <t>幼儿课桌椅</t>
  </si>
  <si>
    <t>WJWX003</t>
  </si>
  <si>
    <t>幼儿大型户外活动器材</t>
  </si>
  <si>
    <t>WJWX004</t>
  </si>
  <si>
    <t>自来水开户及材料</t>
  </si>
  <si>
    <t>WJWX005</t>
  </si>
  <si>
    <t>双园完小</t>
  </si>
  <si>
    <t>一体式打印机</t>
  </si>
  <si>
    <t>通用</t>
  </si>
  <si>
    <t>厨房货架、洗菜盆、纱门等</t>
  </si>
  <si>
    <t>砌护坡</t>
  </si>
  <si>
    <t>房屋类</t>
  </si>
  <si>
    <t>栗木完小</t>
  </si>
  <si>
    <t>老教学楼屋顶漏水维修</t>
  </si>
  <si>
    <t>屋顶漏水</t>
  </si>
  <si>
    <t>教师零星办公设施添置</t>
  </si>
  <si>
    <t>办公桌椅、等添置床</t>
  </si>
  <si>
    <t>临时就餐棚搭建</t>
  </si>
  <si>
    <t>拆老食堂建新食堂</t>
  </si>
  <si>
    <t>新食堂就餐设施添置</t>
  </si>
  <si>
    <t>就餐设施添置</t>
  </si>
  <si>
    <t>学生综合楼顶维修</t>
  </si>
  <si>
    <t>换瓦、树、船片等</t>
  </si>
  <si>
    <t>学校校门维修</t>
  </si>
  <si>
    <t>刷漆、贴瓷片等</t>
  </si>
  <si>
    <t>泉新完全小学</t>
  </si>
  <si>
    <t>QXWX001</t>
  </si>
  <si>
    <t>房屋构筑类</t>
  </si>
  <si>
    <t>走廊椣梁</t>
  </si>
  <si>
    <t>QXWX002</t>
  </si>
  <si>
    <t>教室外墙</t>
  </si>
  <si>
    <t>QXWX003</t>
  </si>
  <si>
    <t>走廊廊柱</t>
  </si>
  <si>
    <t>QXWX004</t>
  </si>
  <si>
    <t>跑步斜面</t>
  </si>
  <si>
    <t>QXWX006</t>
  </si>
  <si>
    <t>班级公告栏</t>
  </si>
  <si>
    <t>QXWX007</t>
  </si>
  <si>
    <t>班牌</t>
  </si>
  <si>
    <t>QXWX008</t>
  </si>
  <si>
    <t>教室内荣誉栏</t>
  </si>
  <si>
    <t>莫井中学</t>
  </si>
  <si>
    <t>垃圾池维修及垃圾费</t>
  </si>
  <si>
    <t>房屋及构筑物</t>
  </si>
  <si>
    <t>监控维修</t>
  </si>
  <si>
    <t>门卫室维修</t>
  </si>
  <si>
    <t>围墙跑道维修</t>
  </si>
  <si>
    <t>家具、用具及装具</t>
  </si>
  <si>
    <t>修剪树枝及除草</t>
  </si>
  <si>
    <t>动植物</t>
  </si>
  <si>
    <t>办公费</t>
  </si>
  <si>
    <t>莫井完小</t>
  </si>
  <si>
    <t>教师住房窗帘</t>
  </si>
  <si>
    <t>FM-18</t>
  </si>
  <si>
    <t>宿舍楼及教学楼屋顶维修</t>
  </si>
  <si>
    <t>电脑及复印机</t>
  </si>
  <si>
    <t>800G3 TWR</t>
  </si>
  <si>
    <t>徳圳学校</t>
  </si>
  <si>
    <t>女教师卫生间改造</t>
  </si>
  <si>
    <t>学生宿舍化粪池改造</t>
  </si>
  <si>
    <t>厕所路防护栏兴建</t>
  </si>
  <si>
    <t>吴集五里坪学校</t>
  </si>
  <si>
    <t>显示屏</t>
  </si>
  <si>
    <t>多层可双面置书图书架</t>
  </si>
  <si>
    <t>防撞设施</t>
  </si>
  <si>
    <t>校门口防撞</t>
  </si>
  <si>
    <t>镶壁式宣传栏</t>
  </si>
  <si>
    <t>清洗水井</t>
  </si>
  <si>
    <t>人工+技术清洗</t>
  </si>
  <si>
    <t>惠普（HP）一体式A3打印机</t>
  </si>
  <si>
    <t>江山小学</t>
  </si>
  <si>
    <t>家用用具</t>
  </si>
  <si>
    <t>维修门窗、风扇</t>
  </si>
  <si>
    <t>防撞措施</t>
  </si>
  <si>
    <t>建筑类</t>
  </si>
  <si>
    <t>校门口操场</t>
  </si>
  <si>
    <t>30m*15m</t>
  </si>
  <si>
    <t>洣桥完小</t>
  </si>
  <si>
    <t>学校办公用台式电脑</t>
  </si>
  <si>
    <t>水电日常维护</t>
  </si>
  <si>
    <t>办公室窗帘</t>
  </si>
  <si>
    <t>教师办公室安装窗帘</t>
  </si>
  <si>
    <t>教师房间床铺</t>
  </si>
  <si>
    <t>电风扇</t>
  </si>
  <si>
    <t>落地风扇</t>
  </si>
  <si>
    <t>深水泵</t>
  </si>
  <si>
    <t>教师办公室烤火炉</t>
  </si>
  <si>
    <t>教师办公用打印机</t>
  </si>
  <si>
    <t>厨房置物架</t>
  </si>
  <si>
    <t>学校日常维修</t>
  </si>
  <si>
    <t>校园绿化养护</t>
  </si>
  <si>
    <t>厨房门更换</t>
  </si>
  <si>
    <t>早禾小学</t>
  </si>
  <si>
    <t>厕所冲水装置改造</t>
  </si>
  <si>
    <t>桐木桥小学</t>
  </si>
  <si>
    <t>家用设备</t>
  </si>
  <si>
    <t>桐木桥小学小学</t>
  </si>
  <si>
    <t>维修屋顶</t>
  </si>
  <si>
    <t>操坪沟圳</t>
  </si>
  <si>
    <t>井屋搭雨棚</t>
  </si>
  <si>
    <t>2022年上期</t>
  </si>
  <si>
    <t>南山小学</t>
  </si>
  <si>
    <t>2023年上期</t>
  </si>
  <si>
    <t>霞流学校（乡）汇总</t>
  </si>
  <si>
    <t>霞流完小</t>
  </si>
  <si>
    <t>铝电缆</t>
  </si>
  <si>
    <t>更换寝室至老教学楼电缆及配件、</t>
  </si>
  <si>
    <t>2019-03</t>
  </si>
  <si>
    <t>纱窗、软门帘</t>
  </si>
  <si>
    <t>食堂四防装置</t>
  </si>
  <si>
    <t>简易床</t>
  </si>
  <si>
    <t>新教师简易床</t>
  </si>
  <si>
    <t>维修劳务、混凝土</t>
  </si>
  <si>
    <t>老教学楼维修搬物品劳务、综合楼三通一坪超出的罐装水泥</t>
  </si>
  <si>
    <t>廉政文化建设</t>
  </si>
  <si>
    <t>不锈钢锅</t>
  </si>
  <si>
    <t>食堂用不锈钢锅</t>
  </si>
  <si>
    <t>教学设备</t>
  </si>
  <si>
    <t>防水</t>
  </si>
  <si>
    <t>门卫室、大门、沟圳维修</t>
  </si>
  <si>
    <t>2019-04</t>
  </si>
  <si>
    <t>学生食堂餐厅风扇</t>
  </si>
  <si>
    <t>2019-05</t>
  </si>
  <si>
    <t>网络协议</t>
  </si>
  <si>
    <t>维护</t>
  </si>
  <si>
    <t>网络服务</t>
  </si>
  <si>
    <t>2019-06</t>
  </si>
  <si>
    <t>水电器材</t>
  </si>
  <si>
    <t>维修劳务</t>
  </si>
  <si>
    <t>水电、泥工劳务</t>
  </si>
  <si>
    <t>不锈钢扶手</t>
  </si>
  <si>
    <t>更换综合楼扶手</t>
  </si>
  <si>
    <t>2019-08</t>
  </si>
  <si>
    <t>大型复印机</t>
  </si>
  <si>
    <t>体育、幼儿器材</t>
  </si>
  <si>
    <t>体育、幼儿器材、雨棚</t>
  </si>
  <si>
    <t>2019-12</t>
  </si>
  <si>
    <t>霞流中学</t>
  </si>
  <si>
    <t>光纤费</t>
  </si>
  <si>
    <t>网络购置</t>
  </si>
  <si>
    <t>20兆</t>
  </si>
  <si>
    <t>维修（总务室换门）</t>
  </si>
  <si>
    <t>维修（总务室刮涂料刷墙漆）</t>
  </si>
  <si>
    <t>水电维修（日常维护）</t>
  </si>
  <si>
    <t>水电费</t>
  </si>
  <si>
    <t>网络、监控、校园广播系统维护</t>
  </si>
  <si>
    <t>维修（女生宿舍右、前坪砌花池）</t>
  </si>
  <si>
    <t>花草、苗木养护</t>
  </si>
  <si>
    <t>校园文化建设（各类宣传标语等）</t>
  </si>
  <si>
    <t>图书(报刊杂志）</t>
  </si>
  <si>
    <t>打印纸（A4）</t>
  </si>
  <si>
    <t>洋塘完小</t>
  </si>
  <si>
    <t>晨光楼、宿舍楼门更换</t>
  </si>
  <si>
    <t>新建垃圾池</t>
  </si>
  <si>
    <t>办公电脑、打印机</t>
  </si>
  <si>
    <t>购置</t>
  </si>
  <si>
    <t>食堂改造</t>
  </si>
  <si>
    <t>厕所维修</t>
  </si>
  <si>
    <t>校园卫生死角硬化、绿化</t>
  </si>
  <si>
    <t>洋塘中学</t>
  </si>
  <si>
    <t>多媒体投影仪及配件</t>
  </si>
  <si>
    <t>理光</t>
  </si>
  <si>
    <t>无线话筒、功放</t>
  </si>
  <si>
    <t>格伦士顿一拖二</t>
  </si>
  <si>
    <t>9月</t>
  </si>
  <si>
    <t>实验桌学安全生电源</t>
  </si>
  <si>
    <t>物理实验室实验桌安全电源</t>
  </si>
  <si>
    <t>学校大门维修</t>
  </si>
  <si>
    <t>清除原来人造大理石，重新贴瓷砖</t>
  </si>
  <si>
    <t>校园宣传栏、墙</t>
  </si>
  <si>
    <t>3月、9月</t>
  </si>
  <si>
    <t>校园网络</t>
  </si>
  <si>
    <t>校园网络光纤</t>
  </si>
  <si>
    <t>10G/年</t>
  </si>
  <si>
    <t>6月</t>
  </si>
  <si>
    <t>学生餐厅（室内、外餐棚）</t>
  </si>
  <si>
    <t>地面磨石</t>
  </si>
  <si>
    <t>屋顶防水(部分)</t>
  </si>
  <si>
    <t>霞流镇教育管理服务中心</t>
  </si>
  <si>
    <t>国全小学</t>
  </si>
  <si>
    <t xml:space="preserve"> 屋顶维修</t>
  </si>
  <si>
    <t>建垃圾池</t>
  </si>
  <si>
    <t>10月</t>
  </si>
  <si>
    <t>宋桥小学</t>
  </si>
  <si>
    <t>电动道闸</t>
  </si>
  <si>
    <t>添枝小学</t>
  </si>
  <si>
    <t>宿舍楼屋顶维修  教学楼电路维修</t>
  </si>
  <si>
    <t>教学楼  墙面维修刷漆</t>
  </si>
  <si>
    <t>鸿霞小学</t>
  </si>
  <si>
    <t>教师房门不锈钢防盗门</t>
  </si>
  <si>
    <t>2019年5-10月</t>
  </si>
  <si>
    <t>兴垅小学</t>
  </si>
  <si>
    <t>新井小学</t>
  </si>
  <si>
    <t>兴建旗台添置旗杆</t>
  </si>
  <si>
    <t>校门维修</t>
  </si>
  <si>
    <t>大村湾小学</t>
  </si>
  <si>
    <t>校园河堤坡维修</t>
  </si>
  <si>
    <t>新塘镇学校（乡）汇总</t>
  </si>
  <si>
    <t>新塘完小</t>
  </si>
  <si>
    <t>空调电脑和投影仪打印机耗材及维修</t>
  </si>
  <si>
    <t>厕所屋顶及沟圳维修</t>
  </si>
  <si>
    <t>厕所屋顶换新瓦及四周沟圳砌水泥等</t>
  </si>
  <si>
    <t>一二栋教学楼屋顶维修</t>
  </si>
  <si>
    <t>屋顶渗水，铺油防渗</t>
  </si>
  <si>
    <t>台式计算机（电脑室更换）</t>
  </si>
  <si>
    <t>教室用投影仪</t>
  </si>
  <si>
    <t>图书柜</t>
  </si>
  <si>
    <t>图书室增设图书柜</t>
  </si>
  <si>
    <t>排污工程</t>
  </si>
  <si>
    <t>校园外化粪池改道</t>
  </si>
  <si>
    <t>地下水管及教师房间水管更换及维修</t>
  </si>
  <si>
    <t>校门口防撞墩</t>
  </si>
  <si>
    <t>教师办公桌椅</t>
  </si>
  <si>
    <t>学生课桌</t>
  </si>
  <si>
    <t>学生凳子</t>
  </si>
  <si>
    <t>图书室添置新书</t>
  </si>
  <si>
    <t>2019-9-31</t>
  </si>
  <si>
    <t>监控系统</t>
  </si>
  <si>
    <t>监控室建设及更换大屏幕显示器</t>
  </si>
  <si>
    <t>网络更新</t>
  </si>
  <si>
    <t>学校网络更新</t>
  </si>
  <si>
    <t>食堂用</t>
  </si>
  <si>
    <t>潭泊中学</t>
  </si>
  <si>
    <t>1M*4M</t>
  </si>
  <si>
    <t>宿舍楼排污</t>
  </si>
  <si>
    <t>化粪池清理及室内水管</t>
  </si>
  <si>
    <t>添置教师办公桌</t>
  </si>
  <si>
    <t>实木办公桌</t>
  </si>
  <si>
    <t>不锈钢靠背椅</t>
  </si>
  <si>
    <t>校舍水电及学生餐厅屋顶漏水维修</t>
  </si>
  <si>
    <t>水电维修及屋顶防水防漏维修</t>
  </si>
  <si>
    <t>新塘中学</t>
  </si>
  <si>
    <t>教室、办公室电脑多媒体、校园网络、维护</t>
  </si>
  <si>
    <t>校园垃圾处理</t>
  </si>
  <si>
    <t>拖走</t>
  </si>
  <si>
    <t>屋顶漏水维修</t>
  </si>
  <si>
    <t>潭泊完小</t>
  </si>
  <si>
    <t>生活楼防水</t>
  </si>
  <si>
    <t>操场地面维修</t>
  </si>
  <si>
    <t>校园水电维修</t>
  </si>
  <si>
    <t>校园文化建设宣传橱窗</t>
  </si>
  <si>
    <t>围墙前坪硬化</t>
  </si>
  <si>
    <t>欧阳海小学</t>
  </si>
  <si>
    <t>墙面维修、绿化带地面硬化</t>
  </si>
  <si>
    <t>教师、电脑室</t>
  </si>
  <si>
    <t>教学楼屋顶维修</t>
  </si>
  <si>
    <t>放碗柜</t>
  </si>
  <si>
    <t>消毒柜</t>
  </si>
  <si>
    <t>教室门锁、办公室电脑、空调，多媒体教室设备</t>
  </si>
  <si>
    <t>杨林教育管理服务中心</t>
  </si>
  <si>
    <t>杨林中学</t>
  </si>
  <si>
    <t>杨林杨林中学</t>
  </si>
  <si>
    <t>C160102</t>
  </si>
  <si>
    <t>学校垃圾处理</t>
  </si>
  <si>
    <t>C1708</t>
  </si>
  <si>
    <t>教室、寝室、食堂、教师住房等维修</t>
  </si>
  <si>
    <t>体育器材添置</t>
  </si>
  <si>
    <t>乒乓球、篮球、羽毛球、跳绳等</t>
  </si>
  <si>
    <t>设备设施维护</t>
  </si>
  <si>
    <t>更换电动大门</t>
  </si>
  <si>
    <t>其它建筑工程</t>
  </si>
  <si>
    <t>A99</t>
  </si>
  <si>
    <t>各种宣传牌、宣传栏制作及标识</t>
  </si>
  <si>
    <t>戴尔3455-2248 3000系列4Gwin10</t>
  </si>
  <si>
    <t>杨林完小</t>
  </si>
  <si>
    <t>杨林完全小学</t>
  </si>
  <si>
    <t>笔、教案等各种消耗用品</t>
  </si>
  <si>
    <t>桌椅、门窗，玻璃等</t>
  </si>
  <si>
    <t>电脑、多媒体投影仪等</t>
  </si>
  <si>
    <t>设备设施采购</t>
  </si>
  <si>
    <t>A00</t>
  </si>
  <si>
    <t>A01</t>
  </si>
  <si>
    <t>煤气灶等</t>
  </si>
  <si>
    <t>用于老教学楼屋顶漏水处理</t>
  </si>
  <si>
    <t>校门口电路改造</t>
  </si>
  <si>
    <t>用于校外门口电路改造，含材料及人工费用</t>
  </si>
  <si>
    <t>校外新建下水道</t>
  </si>
  <si>
    <t>学校围墙西北角新建下水道</t>
  </si>
  <si>
    <t>澡堂维护维修</t>
  </si>
  <si>
    <t>用于澡堂墙壁，地面、水管、电路等</t>
  </si>
  <si>
    <t>C2003</t>
  </si>
  <si>
    <t>校园广告宣传，阳光栏以及校园美化</t>
  </si>
  <si>
    <t>青山完小</t>
  </si>
  <si>
    <t>会议室</t>
  </si>
  <si>
    <t>信息网络及软件线路改装</t>
  </si>
  <si>
    <t>A0230102</t>
  </si>
  <si>
    <t>信息网络及软件购置更新</t>
  </si>
  <si>
    <t>垃圾处理服务</t>
  </si>
  <si>
    <t>垃圾处理费</t>
  </si>
  <si>
    <t>对已建成的建筑物进行维修改造，包括防水.木门窗钢门及木窗门维修等</t>
  </si>
  <si>
    <t>A060299</t>
  </si>
  <si>
    <t>门</t>
  </si>
  <si>
    <t>教师房间办公室</t>
  </si>
  <si>
    <t>其他建筑工程</t>
  </si>
  <si>
    <t>校园文化建设宣传栏</t>
  </si>
  <si>
    <t>石峡完小</t>
  </si>
  <si>
    <t>办公经费</t>
  </si>
  <si>
    <t>消毒柜、紫外线消毒器、纱窗</t>
  </si>
  <si>
    <t>厕所维护</t>
  </si>
  <si>
    <t>水路改修、水箱</t>
  </si>
  <si>
    <t>教师办公室、水电维修</t>
  </si>
  <si>
    <t>水箱、水管</t>
  </si>
  <si>
    <t>文化宣传栏</t>
  </si>
  <si>
    <t>杨林教办</t>
  </si>
  <si>
    <t>2019、6</t>
  </si>
  <si>
    <t>添置打印复印机</t>
  </si>
  <si>
    <t>2019、3－12</t>
  </si>
  <si>
    <t>联想Air14电脑</t>
  </si>
  <si>
    <t>笔记本</t>
  </si>
  <si>
    <t>办公楼屋顶</t>
  </si>
  <si>
    <t>水井加深加固</t>
  </si>
  <si>
    <t>2019、2－12</t>
  </si>
  <si>
    <t>湾头洲小学</t>
  </si>
  <si>
    <t>用于大办公室</t>
  </si>
  <si>
    <t>厨房维护维修</t>
  </si>
  <si>
    <t>“三防”（纱窗门、纱窗、水井井盖上锁）</t>
  </si>
  <si>
    <t>LED电子显示屏</t>
  </si>
  <si>
    <t>用于校园公告、通知等</t>
  </si>
  <si>
    <t>校园广播设备</t>
  </si>
  <si>
    <t>学校广播及铃声播报</t>
  </si>
  <si>
    <t>教学投影仪</t>
  </si>
  <si>
    <t>六年级教室</t>
  </si>
  <si>
    <t>A0699</t>
  </si>
  <si>
    <t>办公室教师办公</t>
  </si>
  <si>
    <t>时钟</t>
  </si>
  <si>
    <t>挂在每间教室</t>
  </si>
  <si>
    <t>寺门前小学</t>
  </si>
  <si>
    <t>2019年自来水.电及设备</t>
  </si>
  <si>
    <t>办公用</t>
  </si>
  <si>
    <t>篮球，羽毛球等用品</t>
  </si>
  <si>
    <t>床，办公椅</t>
  </si>
  <si>
    <t>新进教师用</t>
  </si>
  <si>
    <t>厨房维修</t>
  </si>
  <si>
    <t>三防：纱窗门，井盖等</t>
  </si>
  <si>
    <t>贺家桥小学</t>
  </si>
  <si>
    <t>贺家桥联校</t>
  </si>
  <si>
    <t>管道疏通维修</t>
  </si>
  <si>
    <t>厨厕排污管道疏通、维护</t>
  </si>
  <si>
    <t>教师会议室空调</t>
  </si>
  <si>
    <t>教学楼捡漏添瓦</t>
  </si>
  <si>
    <t>厕所防水</t>
  </si>
  <si>
    <t>杨桥完小</t>
  </si>
  <si>
    <t>电路维修及人工材料</t>
  </si>
  <si>
    <t>项目</t>
  </si>
  <si>
    <t>按40元/平方米</t>
  </si>
  <si>
    <t>20189年4月至12月</t>
  </si>
  <si>
    <t>水路维修及人工材料</t>
  </si>
  <si>
    <t>按30元/米</t>
  </si>
  <si>
    <t>2019年4月至12月</t>
  </si>
  <si>
    <t>多媒体、电脑及广播系统维修等</t>
  </si>
  <si>
    <t>按280元/台</t>
  </si>
  <si>
    <t>饮水系统维修及人工材料</t>
  </si>
  <si>
    <t>按40元/米</t>
  </si>
  <si>
    <t>教室门锁、窗户等日常小维修</t>
  </si>
  <si>
    <t>物质</t>
  </si>
  <si>
    <t>按50元/扇</t>
  </si>
  <si>
    <t>智能电钢琴</t>
  </si>
  <si>
    <t>按9600元/台</t>
  </si>
  <si>
    <t>食堂备餐间改造</t>
  </si>
  <si>
    <t>按30000元/批</t>
  </si>
  <si>
    <t>餐柜</t>
  </si>
  <si>
    <t>日常维修及校园文化（一年级分校）</t>
  </si>
  <si>
    <t>班级文化建设、耗材、建设宣传栏等</t>
  </si>
  <si>
    <t>按240/平方米</t>
  </si>
  <si>
    <t>按2000元/台</t>
  </si>
  <si>
    <t>苗木绿化</t>
  </si>
  <si>
    <t>佳能激光打印一体机（一年级分校）</t>
  </si>
  <si>
    <t>按18500元/台</t>
  </si>
  <si>
    <t>杨桥 中学</t>
  </si>
  <si>
    <t>寝室防盗门</t>
  </si>
  <si>
    <t>寝室加高不锈钢围栏</t>
  </si>
  <si>
    <t>两层</t>
  </si>
  <si>
    <t>加打印机</t>
  </si>
  <si>
    <t>以前陈旧.以坏</t>
  </si>
  <si>
    <t>东烟完小</t>
  </si>
  <si>
    <t>A3打印复印一体机</t>
  </si>
  <si>
    <t>双面打印、复印A3试卷纸</t>
  </si>
  <si>
    <t>9000</t>
  </si>
  <si>
    <t>A4一体机</t>
  </si>
  <si>
    <t>双面打印、复印A4纸</t>
  </si>
  <si>
    <t>联想台式机</t>
  </si>
  <si>
    <t>4000</t>
  </si>
  <si>
    <t>水电设备购置</t>
  </si>
  <si>
    <t>水电维修改造</t>
  </si>
  <si>
    <t>8000</t>
  </si>
  <si>
    <t>网络设备购置</t>
  </si>
  <si>
    <t>网络设备维护与添置</t>
  </si>
  <si>
    <t>12000</t>
  </si>
  <si>
    <t>环保设备添置</t>
  </si>
  <si>
    <t>5500</t>
  </si>
  <si>
    <t>衡东县向阳幼儿园汇总</t>
  </si>
  <si>
    <t>衡东县向阳幼儿园</t>
  </si>
  <si>
    <t>幼儿户外运动包</t>
  </si>
  <si>
    <t>2019年上</t>
  </si>
  <si>
    <t>幼儿教材</t>
  </si>
  <si>
    <t>2019年下</t>
  </si>
  <si>
    <t>直饮水机</t>
  </si>
  <si>
    <t>货架</t>
  </si>
  <si>
    <t>护栏安装</t>
  </si>
  <si>
    <t>衡东县杨山中学汇总</t>
  </si>
  <si>
    <t>衡东县杨山中学</t>
  </si>
</sst>
</file>

<file path=xl/styles.xml><?xml version="1.0" encoding="utf-8"?>
<styleSheet xmlns="http://schemas.openxmlformats.org/spreadsheetml/2006/main">
  <numFmts count="13">
    <numFmt numFmtId="176" formatCode="#,##0.00_ "/>
    <numFmt numFmtId="177" formatCode="#,##0.00_);[Red]\(#,##0.00\)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yyyy&quot;年&quot;m&quot;月&quot;;@"/>
    <numFmt numFmtId="42" formatCode="_ &quot;￥&quot;* #,##0_ ;_ &quot;￥&quot;* \-#,##0_ ;_ &quot;￥&quot;* &quot;-&quot;_ ;_ @_ "/>
    <numFmt numFmtId="179" formatCode="0_ "/>
    <numFmt numFmtId="180" formatCode="#,##0_ "/>
    <numFmt numFmtId="43" formatCode="_ * #,##0.00_ ;_ * \-#,##0.00_ ;_ * &quot;-&quot;??_ ;_ @_ "/>
    <numFmt numFmtId="181" formatCode="0.00_ "/>
    <numFmt numFmtId="182" formatCode="#,##0_);[Red]\(#,##0\)"/>
    <numFmt numFmtId="183" formatCode="0.00;[Red]0.00"/>
    <numFmt numFmtId="184" formatCode="0_);[Red]\(0\)"/>
  </numFmts>
  <fonts count="61">
    <font>
      <sz val="12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SimSun"/>
      <charset val="134"/>
    </font>
    <font>
      <sz val="10"/>
      <color rgb="FF000000"/>
      <name val="微软雅黑"/>
      <charset val="134"/>
    </font>
    <font>
      <sz val="8"/>
      <color rgb="FF000000"/>
      <name val="宋体"/>
      <charset val="134"/>
    </font>
    <font>
      <sz val="10"/>
      <color rgb="FFFF0000"/>
      <name val="宋体"/>
      <charset val="134"/>
    </font>
    <font>
      <sz val="10"/>
      <color rgb="FFFF6600"/>
      <name val="宋体"/>
      <charset val="134"/>
    </font>
    <font>
      <sz val="9"/>
      <color rgb="FFFF6600"/>
      <name val="宋体"/>
      <charset val="134"/>
    </font>
    <font>
      <sz val="9"/>
      <color rgb="FFFF0000"/>
      <name val="宋体"/>
      <charset val="134"/>
    </font>
    <font>
      <sz val="12"/>
      <color rgb="FF333333"/>
      <name val="SimSun"/>
      <charset val="134"/>
    </font>
    <font>
      <b/>
      <sz val="10"/>
      <color rgb="FF000000"/>
      <name val="宋体"/>
      <charset val="134"/>
    </font>
    <font>
      <b/>
      <sz val="8"/>
      <color rgb="FF000000"/>
      <name val="宋体"/>
      <charset val="134"/>
    </font>
    <font>
      <sz val="10"/>
      <color rgb="FF0C0C0C"/>
      <name val="宋体"/>
      <charset val="134"/>
    </font>
    <font>
      <b/>
      <sz val="20"/>
      <color rgb="FF000000"/>
      <name val="宋体"/>
      <charset val="134"/>
    </font>
    <font>
      <b/>
      <sz val="9"/>
      <color rgb="FF000000"/>
      <name val="宋体"/>
      <charset val="134"/>
    </font>
    <font>
      <sz val="18"/>
      <name val="宋体"/>
      <charset val="134"/>
    </font>
    <font>
      <sz val="14"/>
      <name val="宋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  <scheme val="minor"/>
    </font>
    <font>
      <sz val="10"/>
      <name val="SimSun"/>
      <charset val="134"/>
    </font>
    <font>
      <b/>
      <sz val="22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rgb="FF000000"/>
      <name val="SimSun"/>
      <charset val="134"/>
    </font>
    <font>
      <sz val="9"/>
      <name val="SimSun"/>
      <charset val="134"/>
    </font>
    <font>
      <sz val="9"/>
      <name val="Arial"/>
      <charset val="134"/>
    </font>
    <font>
      <sz val="12"/>
      <color rgb="FF0000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00"/>
      </top>
      <bottom style="thin">
        <color rgb="FF0000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000000"/>
      </bottom>
      <diagonal/>
    </border>
    <border>
      <left style="thin">
        <color rgb="FFFFFF00"/>
      </left>
      <right style="thin">
        <color rgb="FF000000"/>
      </right>
      <top style="thin">
        <color rgb="FFFFFF00"/>
      </top>
      <bottom style="thin">
        <color rgb="FF000000"/>
      </bottom>
      <diagonal/>
    </border>
    <border>
      <left style="thin">
        <color rgb="FFFFFF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000000"/>
      </right>
      <top style="thin">
        <color rgb="FFFFFF00"/>
      </top>
      <bottom style="thin">
        <color rgb="FFFFFF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00"/>
      </bottom>
      <diagonal/>
    </border>
    <border>
      <left style="thin">
        <color rgb="FFFFFF00"/>
      </left>
      <right style="thin">
        <color rgb="FF000000"/>
      </right>
      <top style="thin">
        <color rgb="FF000000"/>
      </top>
      <bottom style="thin">
        <color rgb="FFFFFF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00"/>
      </left>
      <right style="thin">
        <color rgb="FFFFFF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CC00"/>
      </top>
      <bottom style="thin">
        <color rgb="FF000000"/>
      </bottom>
      <diagonal/>
    </border>
    <border>
      <left style="thin">
        <color rgb="FFFFCC00"/>
      </left>
      <right style="thin">
        <color rgb="FFFFCC00"/>
      </right>
      <top style="thin">
        <color rgb="FFFFCC00"/>
      </top>
      <bottom style="thin">
        <color rgb="FF000000"/>
      </bottom>
      <diagonal/>
    </border>
    <border>
      <left style="thin">
        <color rgb="FFFFCC00"/>
      </left>
      <right style="thin">
        <color rgb="FF000000"/>
      </right>
      <top style="thin">
        <color rgb="FFFFCC00"/>
      </top>
      <bottom style="thin">
        <color rgb="FF000000"/>
      </bottom>
      <diagonal/>
    </border>
    <border>
      <left style="thin">
        <color rgb="FFFFCC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99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9900"/>
      </left>
      <right style="thin">
        <color rgb="FFFF99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9900"/>
      </top>
      <bottom style="thin">
        <color rgb="FF0000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000000"/>
      </bottom>
      <diagonal/>
    </border>
    <border>
      <left style="thin">
        <color rgb="FFFF9900"/>
      </left>
      <right style="thin">
        <color rgb="FF000000"/>
      </right>
      <top style="thin">
        <color rgb="FFFF99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C000"/>
      </top>
      <bottom style="thin">
        <color rgb="FF000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000000"/>
      </bottom>
      <diagonal/>
    </border>
    <border>
      <left style="thin">
        <color rgb="FFFFC000"/>
      </left>
      <right style="thin">
        <color rgb="FF000000"/>
      </right>
      <top style="thin">
        <color rgb="FFFFC000"/>
      </top>
      <bottom style="thin">
        <color rgb="FF000000"/>
      </bottom>
      <diagonal/>
    </border>
    <border>
      <left style="thin">
        <color rgb="FFFFC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000000"/>
      </right>
      <top style="thin">
        <color rgb="FFFFC000"/>
      </top>
      <bottom style="thin">
        <color rgb="FFFFC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C000"/>
      </bottom>
      <diagonal/>
    </border>
    <border>
      <left style="thin">
        <color rgb="FFFFC000"/>
      </left>
      <right style="thin">
        <color rgb="FF000000"/>
      </right>
      <top style="thin">
        <color rgb="FF000000"/>
      </top>
      <bottom style="thin">
        <color rgb="FFFFC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C000"/>
      </left>
      <right style="thin">
        <color rgb="FFFFC000"/>
      </right>
      <top style="thin">
        <color rgb="FF000000"/>
      </top>
      <bottom style="thin">
        <color rgb="FF000000"/>
      </bottom>
      <diagonal/>
    </border>
    <border>
      <left style="thin">
        <color rgb="FFFFCC00"/>
      </left>
      <right style="thin">
        <color rgb="FFFFCC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39" fillId="0" borderId="0" applyFon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7" fillId="14" borderId="54" applyNumberFormat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9" borderId="55" applyNumberFormat="0" applyFont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46" fillId="0" borderId="58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8" fillId="0" borderId="59" applyNumberFormat="0" applyFill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2" fillId="8" borderId="56" applyNumberFormat="0" applyAlignment="0" applyProtection="0">
      <alignment vertical="center"/>
    </xf>
    <xf numFmtId="0" fontId="40" fillId="8" borderId="54" applyNumberFormat="0" applyAlignment="0" applyProtection="0">
      <alignment vertical="center"/>
    </xf>
    <xf numFmtId="0" fontId="54" fillId="22" borderId="60" applyNumberFormat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56" fillId="0" borderId="61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</cellStyleXfs>
  <cellXfs count="457">
    <xf numFmtId="0" fontId="0" fillId="0" borderId="0" xfId="0">
      <alignment vertical="center"/>
    </xf>
    <xf numFmtId="17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left" vertical="center"/>
    </xf>
    <xf numFmtId="179" fontId="1" fillId="0" borderId="1" xfId="0" applyNumberFormat="1" applyFont="1" applyBorder="1" applyAlignment="1">
      <alignment horizontal="center" vertical="center"/>
    </xf>
    <xf numFmtId="17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9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79" fontId="1" fillId="2" borderId="7" xfId="0" applyNumberFormat="1" applyFont="1" applyFill="1" applyBorder="1" applyAlignment="1">
      <alignment horizontal="center" vertical="center" wrapText="1"/>
    </xf>
    <xf numFmtId="179" fontId="1" fillId="2" borderId="8" xfId="0" applyNumberFormat="1" applyFont="1" applyFill="1" applyBorder="1" applyAlignment="1">
      <alignment horizontal="center" vertical="center" wrapText="1"/>
    </xf>
    <xf numFmtId="179" fontId="1" fillId="2" borderId="9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179" fontId="1" fillId="2" borderId="11" xfId="0" applyNumberFormat="1" applyFont="1" applyFill="1" applyBorder="1" applyAlignment="1">
      <alignment horizontal="center" vertical="center" wrapText="1"/>
    </xf>
    <xf numFmtId="179" fontId="1" fillId="2" borderId="12" xfId="0" applyNumberFormat="1" applyFont="1" applyFill="1" applyBorder="1" applyAlignment="1">
      <alignment horizontal="center" vertical="center" wrapText="1"/>
    </xf>
    <xf numFmtId="179" fontId="1" fillId="2" borderId="13" xfId="0" applyNumberFormat="1" applyFont="1" applyFill="1" applyBorder="1" applyAlignment="1">
      <alignment horizontal="left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180" fontId="3" fillId="2" borderId="14" xfId="0" applyNumberFormat="1" applyFont="1" applyFill="1" applyBorder="1" applyAlignment="1">
      <alignment vertical="center" wrapText="1"/>
    </xf>
    <xf numFmtId="0" fontId="3" fillId="2" borderId="14" xfId="0" applyNumberFormat="1" applyFont="1" applyFill="1" applyBorder="1" applyAlignment="1">
      <alignment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179" fontId="3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79" fontId="3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178" fontId="1" fillId="0" borderId="18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right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79" fontId="1" fillId="2" borderId="9" xfId="0" applyNumberFormat="1" applyFont="1" applyFill="1" applyBorder="1" applyAlignment="1">
      <alignment horizontal="center" vertical="center" wrapText="1"/>
    </xf>
    <xf numFmtId="179" fontId="1" fillId="2" borderId="1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>
      <alignment vertical="center"/>
    </xf>
    <xf numFmtId="180" fontId="3" fillId="2" borderId="1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179" fontId="1" fillId="2" borderId="1" xfId="0" applyNumberFormat="1" applyFont="1" applyFill="1" applyBorder="1" applyAlignment="1">
      <alignment horizontal="center" vertical="center" wrapText="1"/>
    </xf>
    <xf numFmtId="179" fontId="1" fillId="2" borderId="19" xfId="0" applyNumberFormat="1" applyFont="1" applyFill="1" applyBorder="1" applyAlignment="1">
      <alignment horizontal="center" vertical="center" wrapText="1"/>
    </xf>
    <xf numFmtId="179" fontId="1" fillId="2" borderId="10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57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right" vertical="center" wrapText="1"/>
    </xf>
    <xf numFmtId="180" fontId="3" fillId="2" borderId="1" xfId="0" applyNumberFormat="1" applyFont="1" applyFill="1" applyBorder="1" applyAlignment="1">
      <alignment horizontal="right" vertical="center" wrapText="1"/>
    </xf>
    <xf numFmtId="180" fontId="1" fillId="3" borderId="1" xfId="0" applyNumberFormat="1" applyFont="1" applyFill="1" applyBorder="1" applyAlignment="1">
      <alignment horizontal="right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79" fontId="1" fillId="4" borderId="20" xfId="0" applyNumberFormat="1" applyFont="1" applyFill="1" applyBorder="1" applyAlignment="1">
      <alignment horizontal="center" vertical="center" wrapText="1"/>
    </xf>
    <xf numFmtId="179" fontId="1" fillId="4" borderId="21" xfId="0" applyNumberFormat="1" applyFont="1" applyFill="1" applyBorder="1" applyAlignment="1">
      <alignment horizontal="center" vertical="center" wrapText="1"/>
    </xf>
    <xf numFmtId="179" fontId="1" fillId="4" borderId="22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2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5" borderId="24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18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180" fontId="3" fillId="4" borderId="1" xfId="0" applyNumberFormat="1" applyFont="1" applyFill="1" applyBorder="1" applyAlignment="1">
      <alignment horizontal="right" vertical="center" wrapText="1"/>
    </xf>
    <xf numFmtId="180" fontId="11" fillId="0" borderId="1" xfId="0" applyNumberFormat="1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 horizontal="center" vertical="center" wrapText="1"/>
    </xf>
    <xf numFmtId="180" fontId="12" fillId="5" borderId="1" xfId="0" applyNumberFormat="1" applyFont="1" applyFill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179" fontId="1" fillId="0" borderId="3" xfId="0" applyNumberFormat="1" applyFont="1" applyBorder="1" applyAlignment="1">
      <alignment horizontal="center" vertical="center"/>
    </xf>
    <xf numFmtId="179" fontId="1" fillId="0" borderId="17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57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179" fontId="3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2" fillId="5" borderId="1" xfId="0" applyNumberFormat="1" applyFont="1" applyFill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wrapText="1"/>
    </xf>
    <xf numFmtId="57" fontId="3" fillId="3" borderId="1" xfId="0" applyNumberFormat="1" applyFont="1" applyFill="1" applyBorder="1" applyAlignment="1">
      <alignment horizontal="center"/>
    </xf>
    <xf numFmtId="57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57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179" fontId="1" fillId="3" borderId="25" xfId="0" applyNumberFormat="1" applyFont="1" applyFill="1" applyBorder="1" applyAlignment="1">
      <alignment horizontal="center" vertical="center" wrapText="1"/>
    </xf>
    <xf numFmtId="179" fontId="1" fillId="3" borderId="1" xfId="0" applyNumberFormat="1" applyFont="1" applyFill="1" applyBorder="1" applyAlignment="1">
      <alignment horizontal="center" vertical="center" wrapText="1"/>
    </xf>
    <xf numFmtId="179" fontId="1" fillId="3" borderId="2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79" fontId="3" fillId="4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9" fontId="1" fillId="2" borderId="12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180" fontId="1" fillId="2" borderId="12" xfId="0" applyNumberFormat="1" applyFont="1" applyFill="1" applyBorder="1" applyAlignment="1">
      <alignment horizontal="center" vertical="center"/>
    </xf>
    <xf numFmtId="179" fontId="3" fillId="4" borderId="20" xfId="0" applyNumberFormat="1" applyFont="1" applyFill="1" applyBorder="1" applyAlignment="1">
      <alignment horizontal="center" vertical="center" wrapText="1"/>
    </xf>
    <xf numFmtId="179" fontId="3" fillId="4" borderId="21" xfId="0" applyNumberFormat="1" applyFont="1" applyFill="1" applyBorder="1" applyAlignment="1">
      <alignment horizontal="center" vertical="center" wrapText="1"/>
    </xf>
    <xf numFmtId="179" fontId="3" fillId="4" borderId="22" xfId="0" applyNumberFormat="1" applyFont="1" applyFill="1" applyBorder="1" applyAlignment="1">
      <alignment horizontal="center"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5" borderId="27" xfId="0" applyNumberFormat="1" applyFont="1" applyFill="1" applyBorder="1" applyAlignment="1">
      <alignment horizontal="center" vertical="center" wrapText="1"/>
    </xf>
    <xf numFmtId="0" fontId="3" fillId="5" borderId="2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5" borderId="28" xfId="0" applyNumberFormat="1" applyFont="1" applyFill="1" applyBorder="1" applyAlignment="1">
      <alignment horizontal="center" vertical="center" wrapText="1"/>
    </xf>
    <xf numFmtId="0" fontId="3" fillId="5" borderId="29" xfId="0" applyNumberFormat="1" applyFont="1" applyFill="1" applyBorder="1" applyAlignment="1">
      <alignment horizontal="center" vertical="center" wrapText="1"/>
    </xf>
    <xf numFmtId="0" fontId="3" fillId="5" borderId="3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right" vertical="center" wrapText="1"/>
    </xf>
    <xf numFmtId="179" fontId="3" fillId="5" borderId="1" xfId="0" applyNumberFormat="1" applyFont="1" applyFill="1" applyBorder="1" applyAlignment="1">
      <alignment horizontal="center" vertical="center" wrapText="1"/>
    </xf>
    <xf numFmtId="179" fontId="3" fillId="5" borderId="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 wrapText="1"/>
    </xf>
    <xf numFmtId="0" fontId="12" fillId="5" borderId="28" xfId="0" applyNumberFormat="1" applyFont="1" applyFill="1" applyBorder="1" applyAlignment="1">
      <alignment horizontal="center" vertical="center" wrapText="1"/>
    </xf>
    <xf numFmtId="0" fontId="12" fillId="5" borderId="29" xfId="0" applyNumberFormat="1" applyFont="1" applyFill="1" applyBorder="1" applyAlignment="1">
      <alignment horizontal="center" vertical="center" wrapText="1"/>
    </xf>
    <xf numFmtId="0" fontId="12" fillId="5" borderId="30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17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179" fontId="3" fillId="0" borderId="33" xfId="0" applyNumberFormat="1" applyFont="1" applyBorder="1" applyAlignment="1">
      <alignment horizontal="center" vertical="center" wrapText="1"/>
    </xf>
    <xf numFmtId="179" fontId="3" fillId="0" borderId="17" xfId="0" applyNumberFormat="1" applyFont="1" applyBorder="1" applyAlignment="1">
      <alignment horizontal="center" vertical="center" wrapText="1"/>
    </xf>
    <xf numFmtId="180" fontId="12" fillId="5" borderId="1" xfId="0" applyNumberFormat="1" applyFont="1" applyFill="1" applyBorder="1" applyAlignment="1">
      <alignment horizontal="right" vertical="center" wrapText="1"/>
    </xf>
    <xf numFmtId="179" fontId="3" fillId="2" borderId="7" xfId="0" applyNumberFormat="1" applyFont="1" applyFill="1" applyBorder="1" applyAlignment="1">
      <alignment horizontal="center" vertical="center" wrapText="1"/>
    </xf>
    <xf numFmtId="179" fontId="3" fillId="2" borderId="8" xfId="0" applyNumberFormat="1" applyFont="1" applyFill="1" applyBorder="1" applyAlignment="1">
      <alignment horizontal="center" vertical="center" wrapText="1"/>
    </xf>
    <xf numFmtId="179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 vertical="center" wrapText="1"/>
    </xf>
    <xf numFmtId="179" fontId="12" fillId="5" borderId="1" xfId="0" applyNumberFormat="1" applyFont="1" applyFill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 wrapText="1"/>
    </xf>
    <xf numFmtId="179" fontId="1" fillId="6" borderId="34" xfId="0" applyNumberFormat="1" applyFont="1" applyFill="1" applyBorder="1" applyAlignment="1">
      <alignment horizontal="center" vertical="center" wrapText="1"/>
    </xf>
    <xf numFmtId="179" fontId="1" fillId="6" borderId="35" xfId="0" applyNumberFormat="1" applyFont="1" applyFill="1" applyBorder="1" applyAlignment="1">
      <alignment horizontal="center" vertical="center" wrapText="1"/>
    </xf>
    <xf numFmtId="179" fontId="1" fillId="6" borderId="36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6" borderId="37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179" fontId="1" fillId="6" borderId="39" xfId="0" applyNumberFormat="1" applyFont="1" applyFill="1" applyBorder="1" applyAlignment="1">
      <alignment horizontal="center" vertical="center" wrapText="1"/>
    </xf>
    <xf numFmtId="179" fontId="1" fillId="6" borderId="40" xfId="0" applyNumberFormat="1" applyFont="1" applyFill="1" applyBorder="1" applyAlignment="1">
      <alignment horizontal="center" vertical="center" wrapText="1"/>
    </xf>
    <xf numFmtId="179" fontId="1" fillId="6" borderId="41" xfId="0" applyNumberFormat="1" applyFont="1" applyFill="1" applyBorder="1" applyAlignment="1">
      <alignment horizontal="center" vertical="center" wrapText="1"/>
    </xf>
    <xf numFmtId="0" fontId="1" fillId="6" borderId="42" xfId="0" applyNumberFormat="1" applyFont="1" applyFill="1" applyBorder="1" applyAlignment="1">
      <alignment horizontal="center" vertical="center" wrapText="1"/>
    </xf>
    <xf numFmtId="0" fontId="1" fillId="6" borderId="43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wrapText="1"/>
    </xf>
    <xf numFmtId="180" fontId="1" fillId="0" borderId="0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 wrapText="1"/>
    </xf>
    <xf numFmtId="180" fontId="3" fillId="6" borderId="1" xfId="0" applyNumberFormat="1" applyFont="1" applyFill="1" applyBorder="1" applyAlignment="1">
      <alignment horizontal="center" vertical="center" wrapText="1"/>
    </xf>
    <xf numFmtId="183" fontId="1" fillId="3" borderId="1" xfId="0" applyNumberFormat="1" applyFont="1" applyFill="1" applyBorder="1" applyAlignment="1">
      <alignment horizontal="center" wrapText="1"/>
    </xf>
    <xf numFmtId="183" fontId="1" fillId="0" borderId="1" xfId="0" applyNumberFormat="1" applyFont="1" applyBorder="1" applyAlignment="1">
      <alignment horizontal="center" vertical="center" wrapText="1"/>
    </xf>
    <xf numFmtId="183" fontId="1" fillId="3" borderId="44" xfId="0" applyNumberFormat="1" applyFont="1" applyFill="1" applyBorder="1" applyAlignment="1">
      <alignment horizontal="center" wrapText="1"/>
    </xf>
    <xf numFmtId="0" fontId="1" fillId="3" borderId="44" xfId="0" applyNumberFormat="1" applyFont="1" applyFill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0" fontId="1" fillId="3" borderId="45" xfId="0" applyNumberFormat="1" applyFont="1" applyFill="1" applyBorder="1" applyAlignment="1">
      <alignment horizontal="center" wrapText="1"/>
    </xf>
    <xf numFmtId="180" fontId="1" fillId="6" borderId="42" xfId="0" applyNumberFormat="1" applyFont="1" applyFill="1" applyBorder="1" applyAlignment="1">
      <alignment horizontal="center" vertical="center" wrapText="1"/>
    </xf>
    <xf numFmtId="180" fontId="1" fillId="6" borderId="42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Border="1" applyAlignment="1">
      <alignment horizontal="center" vertical="center" wrapText="1"/>
    </xf>
    <xf numFmtId="0" fontId="1" fillId="3" borderId="25" xfId="0" applyNumberFormat="1" applyFont="1" applyFill="1" applyBorder="1" applyAlignment="1">
      <alignment horizontal="center" vertical="center" wrapText="1"/>
    </xf>
    <xf numFmtId="0" fontId="1" fillId="3" borderId="46" xfId="0" applyNumberFormat="1" applyFont="1" applyFill="1" applyBorder="1" applyAlignment="1">
      <alignment horizontal="center" vertical="center" wrapText="1"/>
    </xf>
    <xf numFmtId="180" fontId="1" fillId="3" borderId="25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wrapText="1"/>
    </xf>
    <xf numFmtId="0" fontId="1" fillId="3" borderId="1" xfId="0" applyNumberFormat="1" applyFont="1" applyFill="1" applyBorder="1" applyAlignment="1">
      <alignment vertical="center" wrapText="1"/>
    </xf>
    <xf numFmtId="180" fontId="1" fillId="3" borderId="1" xfId="0" applyNumberFormat="1" applyFont="1" applyFill="1" applyBorder="1" applyAlignment="1">
      <alignment horizontal="right" wrapText="1"/>
    </xf>
    <xf numFmtId="0" fontId="9" fillId="3" borderId="1" xfId="0" applyNumberFormat="1" applyFont="1" applyFill="1" applyBorder="1" applyAlignment="1">
      <alignment horizontal="center" wrapText="1"/>
    </xf>
    <xf numFmtId="179" fontId="1" fillId="6" borderId="1" xfId="0" applyNumberFormat="1" applyFont="1" applyFill="1" applyBorder="1" applyAlignment="1">
      <alignment horizontal="center" vertical="center" wrapText="1"/>
    </xf>
    <xf numFmtId="180" fontId="1" fillId="6" borderId="1" xfId="0" applyNumberFormat="1" applyFont="1" applyFill="1" applyBorder="1" applyAlignment="1">
      <alignment horizontal="center" vertical="center" wrapText="1"/>
    </xf>
    <xf numFmtId="180" fontId="1" fillId="6" borderId="1" xfId="0" applyNumberFormat="1" applyFont="1" applyFill="1" applyBorder="1" applyAlignment="1">
      <alignment horizontal="right" vertical="center" wrapText="1"/>
    </xf>
    <xf numFmtId="183" fontId="1" fillId="3" borderId="1" xfId="0" applyNumberFormat="1" applyFont="1" applyFill="1" applyBorder="1" applyAlignment="1">
      <alignment horizontal="center" vertical="center" wrapText="1"/>
    </xf>
    <xf numFmtId="183" fontId="1" fillId="3" borderId="46" xfId="0" applyNumberFormat="1" applyFont="1" applyFill="1" applyBorder="1" applyAlignment="1">
      <alignment horizontal="center" vertical="center" wrapText="1"/>
    </xf>
    <xf numFmtId="0" fontId="1" fillId="6" borderId="47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47" xfId="0" applyNumberFormat="1" applyFont="1" applyFill="1" applyBorder="1" applyAlignment="1">
      <alignment horizontal="center" vertical="center" wrapText="1"/>
    </xf>
    <xf numFmtId="49" fontId="1" fillId="6" borderId="37" xfId="0" applyNumberFormat="1" applyFont="1" applyFill="1" applyBorder="1" applyAlignment="1">
      <alignment horizontal="center" vertical="center" wrapText="1"/>
    </xf>
    <xf numFmtId="179" fontId="1" fillId="4" borderId="1" xfId="0" applyNumberFormat="1" applyFont="1" applyFill="1" applyBorder="1" applyAlignment="1">
      <alignment horizontal="center" vertical="center" wrapText="1"/>
    </xf>
    <xf numFmtId="179" fontId="1" fillId="4" borderId="48" xfId="0" applyNumberFormat="1" applyFont="1" applyFill="1" applyBorder="1" applyAlignment="1">
      <alignment horizontal="center" vertical="center" wrapText="1"/>
    </xf>
    <xf numFmtId="179" fontId="1" fillId="4" borderId="23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80" fontId="1" fillId="4" borderId="1" xfId="0" applyNumberFormat="1" applyFont="1" applyFill="1" applyBorder="1" applyAlignment="1">
      <alignment horizontal="center" vertical="center" wrapText="1"/>
    </xf>
    <xf numFmtId="180" fontId="1" fillId="4" borderId="1" xfId="0" applyNumberFormat="1" applyFont="1" applyFill="1" applyBorder="1" applyAlignment="1">
      <alignment horizontal="right" vertical="center" wrapText="1"/>
    </xf>
    <xf numFmtId="181" fontId="1" fillId="0" borderId="1" xfId="0" applyNumberFormat="1" applyFont="1" applyBorder="1" applyAlignment="1">
      <alignment horizontal="center" vertical="center" wrapText="1"/>
    </xf>
    <xf numFmtId="179" fontId="1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1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176" fontId="1" fillId="6" borderId="1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2" fillId="5" borderId="28" xfId="0" applyNumberFormat="1" applyFont="1" applyFill="1" applyBorder="1" applyAlignment="1">
      <alignment horizontal="center" vertical="center"/>
    </xf>
    <xf numFmtId="0" fontId="12" fillId="5" borderId="29" xfId="0" applyNumberFormat="1" applyFont="1" applyFill="1" applyBorder="1" applyAlignment="1">
      <alignment horizontal="center" vertical="center"/>
    </xf>
    <xf numFmtId="0" fontId="12" fillId="5" borderId="3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80" fontId="3" fillId="0" borderId="6" xfId="0" applyNumberFormat="1" applyFont="1" applyBorder="1" applyAlignment="1">
      <alignment horizontal="right" vertical="center"/>
    </xf>
    <xf numFmtId="0" fontId="12" fillId="5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 wrapText="1"/>
    </xf>
    <xf numFmtId="179" fontId="1" fillId="0" borderId="2" xfId="0" applyNumberFormat="1" applyFont="1" applyBorder="1" applyAlignment="1">
      <alignment horizontal="center" vertical="center" wrapText="1"/>
    </xf>
    <xf numFmtId="179" fontId="1" fillId="0" borderId="4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180" fontId="17" fillId="0" borderId="0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vertical="center"/>
    </xf>
    <xf numFmtId="180" fontId="3" fillId="4" borderId="1" xfId="0" applyNumberFormat="1" applyFont="1" applyFill="1" applyBorder="1" applyAlignment="1">
      <alignment vertical="center" wrapText="1"/>
    </xf>
    <xf numFmtId="180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4" borderId="1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179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18" fillId="2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179" fontId="3" fillId="3" borderId="1" xfId="0" applyNumberFormat="1" applyFont="1" applyFill="1" applyBorder="1" applyAlignment="1">
      <alignment horizontal="center" vertical="center" wrapText="1"/>
    </xf>
    <xf numFmtId="49" fontId="3" fillId="3" borderId="49" xfId="0" applyNumberFormat="1" applyFont="1" applyFill="1" applyBorder="1" applyAlignment="1">
      <alignment horizontal="center" vertical="center" wrapText="1"/>
    </xf>
    <xf numFmtId="0" fontId="18" fillId="3" borderId="49" xfId="0" applyNumberFormat="1" applyFont="1" applyFill="1" applyBorder="1" applyAlignment="1">
      <alignment horizontal="center" vertical="center" wrapText="1"/>
    </xf>
    <xf numFmtId="0" fontId="3" fillId="3" borderId="49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 wrapText="1"/>
    </xf>
    <xf numFmtId="180" fontId="17" fillId="0" borderId="0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80" fontId="18" fillId="2" borderId="1" xfId="0" applyNumberFormat="1" applyFont="1" applyFill="1" applyBorder="1" applyAlignment="1">
      <alignment horizontal="center" vertical="center" wrapText="1"/>
    </xf>
    <xf numFmtId="179" fontId="18" fillId="2" borderId="1" xfId="0" applyNumberFormat="1" applyFont="1" applyFill="1" applyBorder="1" applyAlignment="1">
      <alignment horizontal="center" vertical="center" wrapText="1"/>
    </xf>
    <xf numFmtId="180" fontId="18" fillId="2" borderId="1" xfId="0" applyNumberFormat="1" applyFont="1" applyFill="1" applyBorder="1" applyAlignment="1">
      <alignment horizontal="right" vertical="center" wrapText="1"/>
    </xf>
    <xf numFmtId="180" fontId="18" fillId="3" borderId="1" xfId="0" applyNumberFormat="1" applyFont="1" applyFill="1" applyBorder="1" applyAlignment="1">
      <alignment horizontal="center" vertical="center" wrapText="1"/>
    </xf>
    <xf numFmtId="180" fontId="18" fillId="3" borderId="1" xfId="0" applyNumberFormat="1" applyFont="1" applyFill="1" applyBorder="1" applyAlignment="1">
      <alignment horizontal="right" vertical="center" wrapText="1"/>
    </xf>
    <xf numFmtId="180" fontId="18" fillId="0" borderId="1" xfId="0" applyNumberFormat="1" applyFont="1" applyBorder="1" applyAlignment="1">
      <alignment horizontal="center" vertical="center"/>
    </xf>
    <xf numFmtId="180" fontId="18" fillId="0" borderId="1" xfId="0" applyNumberFormat="1" applyFont="1" applyBorder="1" applyAlignment="1">
      <alignment horizontal="right" vertical="center"/>
    </xf>
    <xf numFmtId="180" fontId="3" fillId="3" borderId="1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184" fontId="3" fillId="3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179" fontId="2" fillId="0" borderId="5" xfId="0" applyNumberFormat="1" applyFont="1" applyBorder="1" applyAlignment="1">
      <alignment horizontal="center" vertical="center" wrapText="1"/>
    </xf>
    <xf numFmtId="179" fontId="1" fillId="0" borderId="6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180" fontId="2" fillId="0" borderId="5" xfId="0" applyNumberFormat="1" applyFont="1" applyBorder="1" applyAlignment="1">
      <alignment horizontal="righ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178" fontId="1" fillId="0" borderId="6" xfId="0" applyNumberFormat="1" applyFont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79" fontId="4" fillId="0" borderId="0" xfId="0" applyNumberFormat="1" applyFont="1" applyBorder="1" applyAlignment="1">
      <alignment vertical="center"/>
    </xf>
    <xf numFmtId="180" fontId="1" fillId="0" borderId="17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left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left" vertical="center" wrapText="1"/>
    </xf>
    <xf numFmtId="0" fontId="23" fillId="0" borderId="53" xfId="0" applyFont="1" applyFill="1" applyBorder="1" applyAlignment="1">
      <alignment horizontal="left" vertical="center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justify" vertical="center" wrapText="1"/>
    </xf>
    <xf numFmtId="0" fontId="0" fillId="0" borderId="18" xfId="0" applyFont="1" applyBorder="1">
      <alignment vertical="center"/>
    </xf>
    <xf numFmtId="179" fontId="25" fillId="0" borderId="18" xfId="0" applyNumberFormat="1" applyFont="1" applyBorder="1" applyAlignment="1">
      <alignment horizontal="center" vertical="center"/>
    </xf>
    <xf numFmtId="179" fontId="25" fillId="0" borderId="18" xfId="0" applyNumberFormat="1" applyFont="1" applyBorder="1" applyAlignment="1">
      <alignment horizontal="center" vertical="center" wrapText="1"/>
    </xf>
    <xf numFmtId="179" fontId="26" fillId="0" borderId="18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 wrapText="1"/>
    </xf>
    <xf numFmtId="179" fontId="26" fillId="2" borderId="18" xfId="0" applyNumberFormat="1" applyFont="1" applyFill="1" applyBorder="1" applyAlignment="1">
      <alignment horizontal="center" vertical="center" wrapText="1"/>
    </xf>
    <xf numFmtId="0" fontId="26" fillId="2" borderId="18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 wrapText="1"/>
    </xf>
    <xf numFmtId="0" fontId="27" fillId="0" borderId="18" xfId="50" applyFont="1" applyBorder="1" applyAlignment="1">
      <alignment horizontal="center" vertical="center" wrapText="1"/>
    </xf>
    <xf numFmtId="0" fontId="28" fillId="0" borderId="18" xfId="50" applyFont="1" applyBorder="1" applyAlignment="1">
      <alignment horizontal="center" vertical="center" wrapText="1"/>
    </xf>
    <xf numFmtId="0" fontId="28" fillId="0" borderId="18" xfId="49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6" fillId="3" borderId="18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29" fillId="7" borderId="18" xfId="0" applyFont="1" applyFill="1" applyBorder="1" applyAlignment="1">
      <alignment horizontal="center" vertical="center" wrapText="1"/>
    </xf>
    <xf numFmtId="0" fontId="26" fillId="0" borderId="18" xfId="50" applyFont="1" applyFill="1" applyBorder="1" applyAlignment="1" applyProtection="1">
      <alignment horizontal="center" vertical="center"/>
    </xf>
    <xf numFmtId="0" fontId="30" fillId="0" borderId="18" xfId="50" applyFont="1" applyFill="1" applyBorder="1" applyAlignment="1" applyProtection="1">
      <alignment horizontal="center" vertical="center" wrapText="1"/>
    </xf>
    <xf numFmtId="0" fontId="31" fillId="0" borderId="18" xfId="50" applyFont="1" applyBorder="1" applyAlignment="1">
      <alignment horizontal="center" vertical="center" wrapText="1"/>
    </xf>
    <xf numFmtId="0" fontId="32" fillId="0" borderId="18" xfId="50" applyFont="1" applyFill="1" applyBorder="1" applyAlignment="1" applyProtection="1">
      <alignment horizontal="center" vertical="center"/>
    </xf>
    <xf numFmtId="0" fontId="9" fillId="0" borderId="18" xfId="0" applyNumberFormat="1" applyFont="1" applyBorder="1" applyAlignment="1">
      <alignment horizontal="center" vertical="center" wrapText="1"/>
    </xf>
    <xf numFmtId="0" fontId="32" fillId="0" borderId="18" xfId="50" applyFont="1" applyFill="1" applyBorder="1" applyAlignment="1" applyProtection="1">
      <alignment horizontal="center" vertical="center" wrapText="1"/>
    </xf>
    <xf numFmtId="0" fontId="26" fillId="0" borderId="18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27" fillId="0" borderId="18" xfId="50" applyFont="1" applyBorder="1" applyAlignment="1">
      <alignment horizontal="center" vertical="center"/>
    </xf>
    <xf numFmtId="0" fontId="28" fillId="0" borderId="18" xfId="50" applyFont="1" applyBorder="1" applyAlignment="1">
      <alignment horizontal="center" vertical="center"/>
    </xf>
    <xf numFmtId="0" fontId="33" fillId="7" borderId="18" xfId="0" applyFont="1" applyFill="1" applyBorder="1" applyAlignment="1">
      <alignment horizontal="center" vertical="center" wrapText="1"/>
    </xf>
    <xf numFmtId="0" fontId="4" fillId="0" borderId="18" xfId="50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Border="1" applyAlignment="1">
      <alignment horizontal="center" vertical="center" wrapText="1"/>
    </xf>
    <xf numFmtId="0" fontId="32" fillId="0" borderId="18" xfId="49" applyFont="1" applyFill="1" applyBorder="1" applyAlignment="1" applyProtection="1">
      <alignment horizontal="center" vertical="center" wrapText="1"/>
    </xf>
    <xf numFmtId="180" fontId="25" fillId="0" borderId="18" xfId="0" applyNumberFormat="1" applyFont="1" applyBorder="1" applyAlignment="1">
      <alignment horizontal="center" vertical="center"/>
    </xf>
    <xf numFmtId="179" fontId="26" fillId="0" borderId="18" xfId="0" applyNumberFormat="1" applyFont="1" applyBorder="1" applyAlignment="1">
      <alignment horizontal="center" vertical="center" wrapText="1"/>
    </xf>
    <xf numFmtId="180" fontId="26" fillId="0" borderId="18" xfId="0" applyNumberFormat="1" applyFont="1" applyBorder="1" applyAlignment="1">
      <alignment horizontal="center" vertical="center" wrapText="1"/>
    </xf>
    <xf numFmtId="178" fontId="26" fillId="0" borderId="18" xfId="0" applyNumberFormat="1" applyFont="1" applyBorder="1" applyAlignment="1">
      <alignment horizontal="center" vertical="center" wrapText="1"/>
    </xf>
    <xf numFmtId="180" fontId="23" fillId="2" borderId="18" xfId="0" applyNumberFormat="1" applyFont="1" applyFill="1" applyBorder="1" applyAlignment="1">
      <alignment horizontal="center" vertical="center" wrapText="1"/>
    </xf>
    <xf numFmtId="0" fontId="23" fillId="2" borderId="18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28" fillId="0" borderId="18" xfId="49" applyFont="1" applyBorder="1" applyAlignment="1">
      <alignment horizontal="center" vertical="center"/>
    </xf>
    <xf numFmtId="0" fontId="28" fillId="0" borderId="18" xfId="49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/>
    </xf>
    <xf numFmtId="0" fontId="28" fillId="0" borderId="18" xfId="49" applyNumberFormat="1" applyFont="1" applyBorder="1" applyAlignment="1">
      <alignment horizontal="center" vertical="center"/>
    </xf>
    <xf numFmtId="179" fontId="1" fillId="0" borderId="18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/>
    </xf>
    <xf numFmtId="180" fontId="2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180" fontId="26" fillId="0" borderId="18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vertical="center"/>
    </xf>
    <xf numFmtId="0" fontId="35" fillId="0" borderId="18" xfId="0" applyNumberFormat="1" applyFont="1" applyBorder="1" applyAlignment="1">
      <alignment horizontal="center" vertical="center" wrapText="1"/>
    </xf>
    <xf numFmtId="180" fontId="26" fillId="0" borderId="18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 wrapText="1"/>
    </xf>
    <xf numFmtId="179" fontId="18" fillId="0" borderId="1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 wrapText="1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left" vertical="center"/>
    </xf>
    <xf numFmtId="182" fontId="1" fillId="0" borderId="1" xfId="0" applyNumberFormat="1" applyFont="1" applyBorder="1" applyAlignment="1">
      <alignment horizontal="center" vertical="center" wrapText="1"/>
    </xf>
    <xf numFmtId="179" fontId="1" fillId="0" borderId="0" xfId="0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center" vertical="center"/>
    </xf>
    <xf numFmtId="179" fontId="36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9" fontId="3" fillId="2" borderId="19" xfId="0" applyNumberFormat="1" applyFont="1" applyFill="1" applyBorder="1" applyAlignment="1">
      <alignment horizontal="center" vertical="center"/>
    </xf>
    <xf numFmtId="179" fontId="3" fillId="2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80" fontId="18" fillId="0" borderId="0" xfId="0" applyNumberFormat="1" applyFont="1" applyBorder="1" applyAlignment="1">
      <alignment horizontal="center" vertical="center"/>
    </xf>
    <xf numFmtId="178" fontId="36" fillId="0" borderId="0" xfId="0" applyNumberFormat="1" applyFont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 wrapText="1"/>
    </xf>
    <xf numFmtId="180" fontId="3" fillId="0" borderId="6" xfId="0" applyNumberFormat="1" applyFont="1" applyBorder="1" applyAlignment="1">
      <alignment horizontal="right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179" fontId="1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comments" Target="../comments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comments" Target="../comments2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B6" sqref="B6:E6"/>
    </sheetView>
  </sheetViews>
  <sheetFormatPr defaultColWidth="8.75" defaultRowHeight="14.25"/>
  <cols>
    <col min="1" max="1" width="5.08333333333333" customWidth="1"/>
    <col min="2" max="4" width="10.3333333333333" customWidth="1"/>
    <col min="5" max="11" width="9.08333333333333" hidden="1" customWidth="1"/>
    <col min="12" max="12" width="11.3333333333333" customWidth="1"/>
    <col min="13" max="15" width="9.08333333333333" hidden="1" customWidth="1"/>
    <col min="16" max="17" width="11.3333333333333" customWidth="1"/>
    <col min="18" max="18" width="10.3333333333333" customWidth="1"/>
    <col min="19" max="19" width="2.83333333333333" customWidth="1"/>
    <col min="20" max="24" width="10.3333333333333" customWidth="1"/>
    <col min="25" max="25" width="11.5833333333333" customWidth="1"/>
    <col min="26" max="26" width="11.3333333333333" customWidth="1"/>
    <col min="27" max="27" width="10.3333333333333" customWidth="1"/>
  </cols>
  <sheetData>
    <row r="1" ht="17.15" customHeight="1" spans="1:27">
      <c r="A1" s="1" t="s">
        <v>0</v>
      </c>
      <c r="B1" s="1"/>
      <c r="C1" s="1"/>
      <c r="D1" s="3"/>
      <c r="E1" s="2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37" t="s">
        <v>16</v>
      </c>
      <c r="Q3" s="37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37" t="s">
        <v>21</v>
      </c>
      <c r="Q4" s="37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6" t="s">
        <v>28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39">
        <f t="shared" ref="L5:R5" si="0">SUM(L6:L39)</f>
        <v>20005838</v>
      </c>
      <c r="M5" s="39">
        <f t="shared" si="0"/>
        <v>0</v>
      </c>
      <c r="N5" s="39">
        <f t="shared" si="0"/>
        <v>0</v>
      </c>
      <c r="O5" s="39">
        <f t="shared" si="0"/>
        <v>0</v>
      </c>
      <c r="P5" s="39">
        <f t="shared" si="0"/>
        <v>19041720</v>
      </c>
      <c r="Q5" s="39">
        <f t="shared" si="0"/>
        <v>18339224</v>
      </c>
      <c r="R5" s="39">
        <f t="shared" si="0"/>
        <v>702496</v>
      </c>
      <c r="S5" s="450"/>
      <c r="T5" s="89">
        <f>SUM(T6:T40)</f>
        <v>47740</v>
      </c>
      <c r="U5" s="89">
        <f>SUM(U6:U40)</f>
        <v>14681</v>
      </c>
      <c r="V5" s="89">
        <f>SUM(V6:V40)</f>
        <v>12263</v>
      </c>
      <c r="W5" s="89"/>
      <c r="X5" s="89"/>
      <c r="Y5" s="89"/>
      <c r="Z5" s="39">
        <f>SUM(Z6:Z40)</f>
        <v>24956320</v>
      </c>
      <c r="AA5" s="456">
        <f t="shared" ref="AA5:AA31" si="1">SUM(L5/Z5)</f>
        <v>0.801634135160953</v>
      </c>
    </row>
    <row r="6" ht="29.15" customHeight="1" spans="1:27">
      <c r="A6" s="46">
        <v>1</v>
      </c>
      <c r="B6" s="36" t="s">
        <v>29</v>
      </c>
      <c r="C6" s="446"/>
      <c r="D6" s="446"/>
      <c r="E6" s="262"/>
      <c r="F6" s="56"/>
      <c r="G6" s="56"/>
      <c r="H6" s="219"/>
      <c r="I6" s="219"/>
      <c r="J6" s="219"/>
      <c r="K6" s="219"/>
      <c r="L6" s="39">
        <f>一中!L6</f>
        <v>964118</v>
      </c>
      <c r="M6" s="449"/>
      <c r="N6" s="449"/>
      <c r="O6" s="449"/>
      <c r="P6" s="39">
        <f t="shared" ref="P6:P31" si="2">Q6+R6</f>
        <v>964118</v>
      </c>
      <c r="Q6" s="39">
        <f>一中!Q6</f>
        <v>964118</v>
      </c>
      <c r="R6" s="39">
        <f>一中!R6</f>
        <v>0</v>
      </c>
      <c r="S6" s="450"/>
      <c r="T6" s="451"/>
      <c r="U6" s="452"/>
      <c r="V6" s="453">
        <v>3009</v>
      </c>
      <c r="W6" s="453">
        <f>600*0.4</f>
        <v>240</v>
      </c>
      <c r="X6" s="453">
        <f>800*0.4</f>
        <v>320</v>
      </c>
      <c r="Y6" s="453">
        <f>2000*0.4</f>
        <v>800</v>
      </c>
      <c r="Z6" s="52">
        <f t="shared" ref="Z6:Z31" si="3">SUM(T6*W6+U6*X6+V6*Y6)</f>
        <v>2407200</v>
      </c>
      <c r="AA6" s="456">
        <f t="shared" si="1"/>
        <v>0.400514290461947</v>
      </c>
    </row>
    <row r="7" ht="24" customHeight="1" spans="1:27">
      <c r="A7" s="110">
        <v>2</v>
      </c>
      <c r="B7" s="36" t="s">
        <v>30</v>
      </c>
      <c r="C7" s="446"/>
      <c r="D7" s="446"/>
      <c r="E7" s="262"/>
      <c r="F7" s="142"/>
      <c r="G7" s="142"/>
      <c r="H7" s="142"/>
      <c r="I7" s="142"/>
      <c r="J7" s="142"/>
      <c r="K7" s="142"/>
      <c r="L7" s="39">
        <f>'2二中'!L6</f>
        <v>1561490</v>
      </c>
      <c r="M7" s="142"/>
      <c r="N7" s="142"/>
      <c r="O7" s="142"/>
      <c r="P7" s="39">
        <f t="shared" si="2"/>
        <v>1561490</v>
      </c>
      <c r="Q7" s="39">
        <f>'2二中'!Q6</f>
        <v>1561490</v>
      </c>
      <c r="R7" s="39"/>
      <c r="S7" s="450"/>
      <c r="T7" s="454"/>
      <c r="U7" s="453">
        <v>1045</v>
      </c>
      <c r="V7" s="453">
        <v>2984</v>
      </c>
      <c r="W7" s="453">
        <f>600*0.4</f>
        <v>240</v>
      </c>
      <c r="X7" s="453">
        <f>800*0.4</f>
        <v>320</v>
      </c>
      <c r="Y7" s="453">
        <v>640</v>
      </c>
      <c r="Z7" s="52">
        <f t="shared" si="3"/>
        <v>2244160</v>
      </c>
      <c r="AA7" s="456">
        <f t="shared" si="1"/>
        <v>0.695801547126765</v>
      </c>
    </row>
    <row r="8" ht="24" customHeight="1" spans="1:27">
      <c r="A8" s="46">
        <v>3</v>
      </c>
      <c r="B8" s="110" t="s">
        <v>31</v>
      </c>
      <c r="C8" s="447"/>
      <c r="D8" s="447"/>
      <c r="E8" s="132"/>
      <c r="F8" s="142"/>
      <c r="G8" s="142"/>
      <c r="H8" s="142"/>
      <c r="I8" s="142"/>
      <c r="J8" s="142"/>
      <c r="K8" s="142"/>
      <c r="L8" s="39">
        <f>'3职专'!K5</f>
        <v>1043740</v>
      </c>
      <c r="M8" s="142"/>
      <c r="N8" s="142"/>
      <c r="O8" s="142"/>
      <c r="P8" s="39">
        <f t="shared" si="2"/>
        <v>1043740</v>
      </c>
      <c r="Q8" s="39">
        <f>'3职专'!P5</f>
        <v>1043740</v>
      </c>
      <c r="R8" s="39"/>
      <c r="S8" s="450"/>
      <c r="T8" s="454"/>
      <c r="U8" s="454"/>
      <c r="V8" s="454">
        <v>1472</v>
      </c>
      <c r="W8" s="454"/>
      <c r="X8" s="454"/>
      <c r="Y8" s="454">
        <v>960</v>
      </c>
      <c r="Z8" s="52">
        <f t="shared" si="3"/>
        <v>1413120</v>
      </c>
      <c r="AA8" s="456">
        <f t="shared" si="1"/>
        <v>0.738606770833333</v>
      </c>
    </row>
    <row r="9" ht="24" customHeight="1" spans="1:27">
      <c r="A9" s="110">
        <v>4</v>
      </c>
      <c r="B9" s="110" t="s">
        <v>32</v>
      </c>
      <c r="C9" s="447"/>
      <c r="D9" s="447"/>
      <c r="E9" s="132"/>
      <c r="F9" s="142"/>
      <c r="G9" s="142"/>
      <c r="H9" s="142"/>
      <c r="I9" s="142"/>
      <c r="J9" s="142"/>
      <c r="K9" s="142"/>
      <c r="L9" s="39">
        <f>'4五 中'!L5</f>
        <v>534280</v>
      </c>
      <c r="M9" s="142"/>
      <c r="N9" s="142"/>
      <c r="O9" s="142"/>
      <c r="P9" s="39">
        <f t="shared" si="2"/>
        <v>534280</v>
      </c>
      <c r="Q9" s="39">
        <f>'4五 中'!Q5</f>
        <v>534280</v>
      </c>
      <c r="R9" s="39"/>
      <c r="S9" s="450"/>
      <c r="T9" s="454"/>
      <c r="U9" s="453">
        <v>277</v>
      </c>
      <c r="V9" s="453">
        <v>1525</v>
      </c>
      <c r="W9" s="453">
        <f t="shared" ref="W9:W31" si="4">600*0.4</f>
        <v>240</v>
      </c>
      <c r="X9" s="453">
        <f t="shared" ref="X9:X31" si="5">800*0.4</f>
        <v>320</v>
      </c>
      <c r="Y9" s="453">
        <v>640</v>
      </c>
      <c r="Z9" s="52">
        <f t="shared" si="3"/>
        <v>1064640</v>
      </c>
      <c r="AA9" s="456">
        <f t="shared" si="1"/>
        <v>0.501840997896002</v>
      </c>
    </row>
    <row r="10" ht="24" customHeight="1" spans="1:27">
      <c r="A10" s="46">
        <v>5</v>
      </c>
      <c r="B10" s="110" t="s">
        <v>33</v>
      </c>
      <c r="C10" s="447"/>
      <c r="D10" s="447"/>
      <c r="E10" s="132"/>
      <c r="F10" s="142"/>
      <c r="G10" s="142"/>
      <c r="H10" s="142"/>
      <c r="I10" s="142"/>
      <c r="J10" s="142"/>
      <c r="K10" s="142"/>
      <c r="L10" s="39">
        <f>'5六中'!L5</f>
        <v>120000</v>
      </c>
      <c r="M10" s="142"/>
      <c r="N10" s="142"/>
      <c r="O10" s="142"/>
      <c r="P10" s="39">
        <f t="shared" si="2"/>
        <v>120000</v>
      </c>
      <c r="Q10" s="39">
        <f>'5六中'!Q5</f>
        <v>120000</v>
      </c>
      <c r="R10" s="39">
        <f>'5六中'!R5</f>
        <v>0</v>
      </c>
      <c r="S10" s="450"/>
      <c r="T10" s="451"/>
      <c r="U10" s="455">
        <v>1146</v>
      </c>
      <c r="V10" s="453"/>
      <c r="W10" s="453">
        <f t="shared" si="4"/>
        <v>240</v>
      </c>
      <c r="X10" s="453">
        <f t="shared" si="5"/>
        <v>320</v>
      </c>
      <c r="Y10" s="453">
        <v>640</v>
      </c>
      <c r="Z10" s="52">
        <f t="shared" si="3"/>
        <v>366720</v>
      </c>
      <c r="AA10" s="456">
        <f t="shared" si="1"/>
        <v>0.327225130890052</v>
      </c>
    </row>
    <row r="11" ht="24" customHeight="1" spans="1:27">
      <c r="A11" s="110">
        <v>6</v>
      </c>
      <c r="B11" s="110" t="s">
        <v>34</v>
      </c>
      <c r="C11" s="447"/>
      <c r="D11" s="447"/>
      <c r="E11" s="132"/>
      <c r="F11" s="142"/>
      <c r="G11" s="142"/>
      <c r="H11" s="142"/>
      <c r="I11" s="142"/>
      <c r="J11" s="142"/>
      <c r="K11" s="142"/>
      <c r="L11" s="39">
        <f>'6欧中'!L4</f>
        <v>1029213</v>
      </c>
      <c r="M11" s="142"/>
      <c r="N11" s="142"/>
      <c r="O11" s="142"/>
      <c r="P11" s="39">
        <f t="shared" si="2"/>
        <v>1029213</v>
      </c>
      <c r="Q11" s="39">
        <f>'6欧中'!Q4</f>
        <v>931213</v>
      </c>
      <c r="R11" s="39">
        <f>'6欧中'!R4</f>
        <v>98000</v>
      </c>
      <c r="S11" s="450"/>
      <c r="T11" s="454"/>
      <c r="U11" s="453">
        <v>885</v>
      </c>
      <c r="V11" s="453">
        <v>2498</v>
      </c>
      <c r="W11" s="453">
        <f t="shared" si="4"/>
        <v>240</v>
      </c>
      <c r="X11" s="453">
        <f t="shared" si="5"/>
        <v>320</v>
      </c>
      <c r="Y11" s="453">
        <v>640</v>
      </c>
      <c r="Z11" s="52">
        <f t="shared" si="3"/>
        <v>1881920</v>
      </c>
      <c r="AA11" s="456">
        <f t="shared" si="1"/>
        <v>0.546895192144193</v>
      </c>
    </row>
    <row r="12" ht="24" customHeight="1" spans="1:27">
      <c r="A12" s="46">
        <v>7</v>
      </c>
      <c r="B12" s="110" t="s">
        <v>35</v>
      </c>
      <c r="C12" s="447"/>
      <c r="D12" s="447"/>
      <c r="E12" s="132"/>
      <c r="F12" s="142"/>
      <c r="G12" s="142"/>
      <c r="H12" s="142"/>
      <c r="I12" s="142"/>
      <c r="J12" s="142"/>
      <c r="K12" s="142"/>
      <c r="L12" s="39">
        <f>'7八中'!L5</f>
        <v>100000</v>
      </c>
      <c r="M12" s="142"/>
      <c r="N12" s="142"/>
      <c r="O12" s="142"/>
      <c r="P12" s="39">
        <f t="shared" si="2"/>
        <v>100000</v>
      </c>
      <c r="Q12" s="39">
        <f>'7八中'!Q5</f>
        <v>100000</v>
      </c>
      <c r="R12" s="39"/>
      <c r="S12" s="450"/>
      <c r="T12" s="454"/>
      <c r="U12" s="453">
        <v>603</v>
      </c>
      <c r="V12" s="453">
        <v>567</v>
      </c>
      <c r="W12" s="453">
        <f t="shared" si="4"/>
        <v>240</v>
      </c>
      <c r="X12" s="453">
        <f t="shared" si="5"/>
        <v>320</v>
      </c>
      <c r="Y12" s="453">
        <v>640</v>
      </c>
      <c r="Z12" s="52">
        <f t="shared" si="3"/>
        <v>555840</v>
      </c>
      <c r="AA12" s="456">
        <f t="shared" si="1"/>
        <v>0.179907887161773</v>
      </c>
    </row>
    <row r="13" ht="24" customHeight="1" spans="1:27">
      <c r="A13" s="110">
        <v>8</v>
      </c>
      <c r="B13" s="110" t="s">
        <v>36</v>
      </c>
      <c r="C13" s="447"/>
      <c r="D13" s="447"/>
      <c r="E13" s="132"/>
      <c r="F13" s="142"/>
      <c r="G13" s="142"/>
      <c r="H13" s="142"/>
      <c r="I13" s="142"/>
      <c r="J13" s="142"/>
      <c r="K13" s="142"/>
      <c r="L13" s="39">
        <f>'8九中'!L4</f>
        <v>383380</v>
      </c>
      <c r="M13" s="142"/>
      <c r="N13" s="142"/>
      <c r="O13" s="142"/>
      <c r="P13" s="39">
        <f t="shared" si="2"/>
        <v>383380</v>
      </c>
      <c r="Q13" s="39">
        <f>'8九中'!P4</f>
        <v>383380</v>
      </c>
      <c r="R13" s="39"/>
      <c r="S13" s="450"/>
      <c r="T13" s="454"/>
      <c r="U13" s="453">
        <v>1094</v>
      </c>
      <c r="V13" s="453">
        <v>0</v>
      </c>
      <c r="W13" s="453">
        <f t="shared" si="4"/>
        <v>240</v>
      </c>
      <c r="X13" s="453">
        <f t="shared" si="5"/>
        <v>320</v>
      </c>
      <c r="Y13" s="453">
        <v>640</v>
      </c>
      <c r="Z13" s="52">
        <f t="shared" si="3"/>
        <v>350080</v>
      </c>
      <c r="AA13" s="456">
        <f t="shared" si="1"/>
        <v>1.09512111517367</v>
      </c>
    </row>
    <row r="14" ht="24" customHeight="1" spans="1:27">
      <c r="A14" s="46">
        <v>9</v>
      </c>
      <c r="B14" s="110" t="s">
        <v>37</v>
      </c>
      <c r="C14" s="447"/>
      <c r="D14" s="447"/>
      <c r="E14" s="132"/>
      <c r="F14" s="142"/>
      <c r="G14" s="142"/>
      <c r="H14" s="142"/>
      <c r="I14" s="142"/>
      <c r="J14" s="142"/>
      <c r="K14" s="142"/>
      <c r="L14" s="39">
        <f>'9进修'!K4</f>
        <v>576620</v>
      </c>
      <c r="M14" s="142"/>
      <c r="N14" s="142"/>
      <c r="O14" s="142"/>
      <c r="P14" s="39">
        <f t="shared" si="2"/>
        <v>576620</v>
      </c>
      <c r="Q14" s="39">
        <f>'9进修'!O4</f>
        <v>576620</v>
      </c>
      <c r="R14" s="39"/>
      <c r="S14" s="450"/>
      <c r="T14" s="451"/>
      <c r="U14" s="453">
        <v>0</v>
      </c>
      <c r="V14" s="453">
        <v>208</v>
      </c>
      <c r="W14" s="453">
        <f t="shared" si="4"/>
        <v>240</v>
      </c>
      <c r="X14" s="453">
        <f t="shared" si="5"/>
        <v>320</v>
      </c>
      <c r="Y14" s="453">
        <v>640</v>
      </c>
      <c r="Z14" s="52">
        <f t="shared" si="3"/>
        <v>133120</v>
      </c>
      <c r="AA14" s="456">
        <f t="shared" si="1"/>
        <v>4.33158052884615</v>
      </c>
    </row>
    <row r="15" ht="24" customHeight="1" spans="1:27">
      <c r="A15" s="46">
        <v>10</v>
      </c>
      <c r="B15" s="110" t="s">
        <v>38</v>
      </c>
      <c r="C15" s="447"/>
      <c r="D15" s="447"/>
      <c r="E15" s="132"/>
      <c r="F15" s="142"/>
      <c r="G15" s="142"/>
      <c r="H15" s="142"/>
      <c r="I15" s="142"/>
      <c r="J15" s="142"/>
      <c r="K15" s="142"/>
      <c r="L15" s="39">
        <f>'10白莲'!L4</f>
        <v>387948</v>
      </c>
      <c r="M15" s="142"/>
      <c r="N15" s="142"/>
      <c r="O15" s="142"/>
      <c r="P15" s="39">
        <f t="shared" si="2"/>
        <v>387948</v>
      </c>
      <c r="Q15" s="39">
        <f>'10白莲'!P4</f>
        <v>387948</v>
      </c>
      <c r="R15" s="39"/>
      <c r="S15" s="450"/>
      <c r="T15" s="451">
        <v>1251</v>
      </c>
      <c r="U15" s="453">
        <v>331</v>
      </c>
      <c r="V15" s="453">
        <v>0</v>
      </c>
      <c r="W15" s="453">
        <f t="shared" si="4"/>
        <v>240</v>
      </c>
      <c r="X15" s="453">
        <f t="shared" si="5"/>
        <v>320</v>
      </c>
      <c r="Y15" s="453">
        <v>640</v>
      </c>
      <c r="Z15" s="52">
        <f t="shared" si="3"/>
        <v>406160</v>
      </c>
      <c r="AA15" s="456">
        <f t="shared" si="1"/>
        <v>0.95516052787079</v>
      </c>
    </row>
    <row r="16" ht="24" customHeight="1" spans="1:27">
      <c r="A16" s="110">
        <v>11</v>
      </c>
      <c r="B16" s="110" t="s">
        <v>39</v>
      </c>
      <c r="C16" s="447"/>
      <c r="D16" s="447"/>
      <c r="E16" s="132"/>
      <c r="F16" s="142"/>
      <c r="G16" s="142"/>
      <c r="H16" s="142"/>
      <c r="I16" s="142"/>
      <c r="J16" s="142"/>
      <c r="K16" s="142"/>
      <c r="L16" s="39">
        <f>'11草市'!L5</f>
        <v>682346</v>
      </c>
      <c r="M16" s="142"/>
      <c r="N16" s="142"/>
      <c r="O16" s="142"/>
      <c r="P16" s="39">
        <f t="shared" si="2"/>
        <v>682346</v>
      </c>
      <c r="Q16" s="39">
        <f>'11草市'!P5</f>
        <v>682346</v>
      </c>
      <c r="R16" s="39"/>
      <c r="S16" s="450"/>
      <c r="T16" s="451">
        <v>2331</v>
      </c>
      <c r="U16" s="453">
        <v>794</v>
      </c>
      <c r="V16" s="453">
        <v>0</v>
      </c>
      <c r="W16" s="453">
        <f t="shared" si="4"/>
        <v>240</v>
      </c>
      <c r="X16" s="453">
        <f t="shared" si="5"/>
        <v>320</v>
      </c>
      <c r="Y16" s="453">
        <v>640</v>
      </c>
      <c r="Z16" s="52">
        <f t="shared" si="3"/>
        <v>813520</v>
      </c>
      <c r="AA16" s="456">
        <f t="shared" si="1"/>
        <v>0.838757498279084</v>
      </c>
    </row>
    <row r="17" ht="24" customHeight="1" spans="1:27">
      <c r="A17" s="46">
        <v>12</v>
      </c>
      <c r="B17" s="110" t="s">
        <v>40</v>
      </c>
      <c r="C17" s="447"/>
      <c r="D17" s="447"/>
      <c r="E17" s="132"/>
      <c r="F17" s="142"/>
      <c r="G17" s="142"/>
      <c r="H17" s="142"/>
      <c r="I17" s="142"/>
      <c r="J17" s="142"/>
      <c r="K17" s="142"/>
      <c r="L17" s="39">
        <f>'12.大浦'!L5</f>
        <v>985758</v>
      </c>
      <c r="M17" s="142"/>
      <c r="N17" s="142"/>
      <c r="O17" s="142"/>
      <c r="P17" s="39">
        <f t="shared" si="2"/>
        <v>985758</v>
      </c>
      <c r="Q17" s="39">
        <f>'12.大浦'!P5</f>
        <v>985758</v>
      </c>
      <c r="R17" s="39"/>
      <c r="S17" s="450"/>
      <c r="T17" s="451">
        <v>3570</v>
      </c>
      <c r="U17" s="453">
        <v>1577</v>
      </c>
      <c r="V17" s="453">
        <v>0</v>
      </c>
      <c r="W17" s="453">
        <f t="shared" si="4"/>
        <v>240</v>
      </c>
      <c r="X17" s="453">
        <f t="shared" si="5"/>
        <v>320</v>
      </c>
      <c r="Y17" s="453">
        <v>640</v>
      </c>
      <c r="Z17" s="52">
        <f t="shared" si="3"/>
        <v>1361440</v>
      </c>
      <c r="AA17" s="456">
        <f t="shared" si="1"/>
        <v>0.724055411916794</v>
      </c>
    </row>
    <row r="18" ht="24" customHeight="1" spans="1:27">
      <c r="A18" s="46">
        <v>13</v>
      </c>
      <c r="B18" s="110" t="s">
        <v>41</v>
      </c>
      <c r="C18" s="447"/>
      <c r="D18" s="447"/>
      <c r="E18" s="132"/>
      <c r="F18" s="142"/>
      <c r="G18" s="142"/>
      <c r="H18" s="142"/>
      <c r="I18" s="142"/>
      <c r="J18" s="142"/>
      <c r="K18" s="142"/>
      <c r="L18" s="39">
        <f>'13甘溪'!L5</f>
        <v>338660</v>
      </c>
      <c r="M18" s="142"/>
      <c r="N18" s="142"/>
      <c r="O18" s="142"/>
      <c r="P18" s="39">
        <f t="shared" si="2"/>
        <v>338660</v>
      </c>
      <c r="Q18" s="39">
        <f>'13甘溪'!P5</f>
        <v>338660</v>
      </c>
      <c r="R18" s="39"/>
      <c r="S18" s="450"/>
      <c r="T18" s="451">
        <v>1223</v>
      </c>
      <c r="U18" s="453">
        <v>344</v>
      </c>
      <c r="V18" s="453">
        <v>0</v>
      </c>
      <c r="W18" s="453">
        <f t="shared" si="4"/>
        <v>240</v>
      </c>
      <c r="X18" s="453">
        <f t="shared" si="5"/>
        <v>320</v>
      </c>
      <c r="Y18" s="453">
        <v>640</v>
      </c>
      <c r="Z18" s="52">
        <f t="shared" si="3"/>
        <v>403600</v>
      </c>
      <c r="AA18" s="456">
        <f t="shared" si="1"/>
        <v>0.839098116947473</v>
      </c>
    </row>
    <row r="19" ht="24" customHeight="1" spans="1:27">
      <c r="A19" s="110">
        <v>14</v>
      </c>
      <c r="B19" s="110" t="s">
        <v>42</v>
      </c>
      <c r="C19" s="447"/>
      <c r="D19" s="447"/>
      <c r="E19" s="132"/>
      <c r="F19" s="142"/>
      <c r="G19" s="142"/>
      <c r="H19" s="142"/>
      <c r="I19" s="142"/>
      <c r="J19" s="142"/>
      <c r="K19" s="142"/>
      <c r="L19" s="39">
        <f>'14高湖'!L5</f>
        <v>497740</v>
      </c>
      <c r="M19" s="142"/>
      <c r="N19" s="142"/>
      <c r="O19" s="142"/>
      <c r="P19" s="39">
        <f t="shared" si="2"/>
        <v>497740</v>
      </c>
      <c r="Q19" s="39">
        <f>'14高湖'!P5</f>
        <v>497740</v>
      </c>
      <c r="R19" s="39"/>
      <c r="S19" s="450"/>
      <c r="T19" s="451">
        <v>1746</v>
      </c>
      <c r="U19" s="453">
        <v>622</v>
      </c>
      <c r="V19" s="453">
        <v>0</v>
      </c>
      <c r="W19" s="453">
        <f t="shared" si="4"/>
        <v>240</v>
      </c>
      <c r="X19" s="453">
        <f t="shared" si="5"/>
        <v>320</v>
      </c>
      <c r="Y19" s="453">
        <v>640</v>
      </c>
      <c r="Z19" s="52">
        <f t="shared" si="3"/>
        <v>618080</v>
      </c>
      <c r="AA19" s="456">
        <f t="shared" si="1"/>
        <v>0.805300284752783</v>
      </c>
    </row>
    <row r="20" ht="24" customHeight="1" spans="1:27">
      <c r="A20" s="46">
        <v>15</v>
      </c>
      <c r="B20" s="110" t="s">
        <v>43</v>
      </c>
      <c r="C20" s="447"/>
      <c r="D20" s="447"/>
      <c r="E20" s="132"/>
      <c r="F20" s="142"/>
      <c r="G20" s="142"/>
      <c r="H20" s="142"/>
      <c r="I20" s="142"/>
      <c r="J20" s="142"/>
      <c r="K20" s="142"/>
      <c r="L20" s="39">
        <f>'15洣水'!L5</f>
        <v>4114358</v>
      </c>
      <c r="M20" s="142"/>
      <c r="N20" s="142"/>
      <c r="O20" s="142"/>
      <c r="P20" s="39">
        <f t="shared" si="2"/>
        <v>4114358</v>
      </c>
      <c r="Q20" s="39">
        <f>'15洣水'!P5</f>
        <v>4114358</v>
      </c>
      <c r="R20" s="39"/>
      <c r="S20" s="450"/>
      <c r="T20" s="451">
        <v>16529</v>
      </c>
      <c r="U20" s="453">
        <v>1637</v>
      </c>
      <c r="V20" s="453">
        <v>0</v>
      </c>
      <c r="W20" s="453">
        <f t="shared" si="4"/>
        <v>240</v>
      </c>
      <c r="X20" s="453">
        <f t="shared" si="5"/>
        <v>320</v>
      </c>
      <c r="Y20" s="453">
        <v>640</v>
      </c>
      <c r="Z20" s="52">
        <f t="shared" si="3"/>
        <v>4490800</v>
      </c>
      <c r="AA20" s="456">
        <f t="shared" si="1"/>
        <v>0.916174846352543</v>
      </c>
    </row>
    <row r="21" ht="24" customHeight="1" spans="1:27">
      <c r="A21" s="46">
        <v>16</v>
      </c>
      <c r="B21" s="110" t="s">
        <v>44</v>
      </c>
      <c r="C21" s="447"/>
      <c r="D21" s="447"/>
      <c r="E21" s="132"/>
      <c r="F21" s="142"/>
      <c r="G21" s="142"/>
      <c r="H21" s="142"/>
      <c r="I21" s="142"/>
      <c r="J21" s="142"/>
      <c r="K21" s="142"/>
      <c r="L21" s="39">
        <f>'16南湾'!L5</f>
        <v>208898</v>
      </c>
      <c r="M21" s="142"/>
      <c r="N21" s="142"/>
      <c r="O21" s="142"/>
      <c r="P21" s="39">
        <f t="shared" si="2"/>
        <v>208898</v>
      </c>
      <c r="Q21" s="39">
        <f>'16南湾'!P5</f>
        <v>208898</v>
      </c>
      <c r="R21" s="39"/>
      <c r="S21" s="450"/>
      <c r="T21" s="451">
        <v>598</v>
      </c>
      <c r="U21" s="453">
        <v>216</v>
      </c>
      <c r="V21" s="453">
        <v>0</v>
      </c>
      <c r="W21" s="453">
        <f t="shared" si="4"/>
        <v>240</v>
      </c>
      <c r="X21" s="453">
        <f t="shared" si="5"/>
        <v>320</v>
      </c>
      <c r="Y21" s="453">
        <v>640</v>
      </c>
      <c r="Z21" s="52">
        <f t="shared" si="3"/>
        <v>212640</v>
      </c>
      <c r="AA21" s="456">
        <f t="shared" si="1"/>
        <v>0.982402182091798</v>
      </c>
    </row>
    <row r="22" ht="24" customHeight="1" spans="1:27">
      <c r="A22" s="110">
        <v>17</v>
      </c>
      <c r="B22" s="110" t="s">
        <v>45</v>
      </c>
      <c r="C22" s="447"/>
      <c r="D22" s="447"/>
      <c r="E22" s="132"/>
      <c r="F22" s="142"/>
      <c r="G22" s="142"/>
      <c r="H22" s="142"/>
      <c r="I22" s="142"/>
      <c r="J22" s="142"/>
      <c r="K22" s="142"/>
      <c r="L22" s="39">
        <f>'17蓬源'!L5</f>
        <v>188700</v>
      </c>
      <c r="M22" s="142"/>
      <c r="N22" s="142"/>
      <c r="O22" s="142"/>
      <c r="P22" s="39">
        <f t="shared" si="2"/>
        <v>188700</v>
      </c>
      <c r="Q22" s="39">
        <f>'17蓬源'!P5</f>
        <v>188700</v>
      </c>
      <c r="R22" s="39"/>
      <c r="S22" s="450"/>
      <c r="T22" s="451">
        <v>891</v>
      </c>
      <c r="U22" s="453">
        <v>183</v>
      </c>
      <c r="V22" s="453">
        <v>0</v>
      </c>
      <c r="W22" s="453">
        <f t="shared" si="4"/>
        <v>240</v>
      </c>
      <c r="X22" s="453">
        <f t="shared" si="5"/>
        <v>320</v>
      </c>
      <c r="Y22" s="453">
        <v>640</v>
      </c>
      <c r="Z22" s="52">
        <f t="shared" si="3"/>
        <v>272400</v>
      </c>
      <c r="AA22" s="456">
        <f t="shared" si="1"/>
        <v>0.69273127753304</v>
      </c>
    </row>
    <row r="23" ht="24" customHeight="1" spans="1:27">
      <c r="A23" s="46">
        <v>18</v>
      </c>
      <c r="B23" s="110" t="s">
        <v>46</v>
      </c>
      <c r="C23" s="447"/>
      <c r="D23" s="447"/>
      <c r="E23" s="132"/>
      <c r="F23" s="142"/>
      <c r="G23" s="142"/>
      <c r="H23" s="142"/>
      <c r="I23" s="142"/>
      <c r="J23" s="142"/>
      <c r="K23" s="142"/>
      <c r="L23" s="39">
        <f>'18荣桓'!L5</f>
        <v>277200</v>
      </c>
      <c r="M23" s="142"/>
      <c r="N23" s="142"/>
      <c r="O23" s="142"/>
      <c r="P23" s="39">
        <f t="shared" si="2"/>
        <v>277200</v>
      </c>
      <c r="Q23" s="39">
        <f>'18荣桓'!P5</f>
        <v>277200</v>
      </c>
      <c r="R23" s="39"/>
      <c r="S23" s="450"/>
      <c r="T23" s="451">
        <v>1399</v>
      </c>
      <c r="U23" s="453">
        <v>302</v>
      </c>
      <c r="V23" s="453">
        <v>0</v>
      </c>
      <c r="W23" s="453">
        <f t="shared" si="4"/>
        <v>240</v>
      </c>
      <c r="X23" s="453">
        <f t="shared" si="5"/>
        <v>320</v>
      </c>
      <c r="Y23" s="453">
        <v>640</v>
      </c>
      <c r="Z23" s="52">
        <f t="shared" si="3"/>
        <v>432400</v>
      </c>
      <c r="AA23" s="456">
        <f t="shared" si="1"/>
        <v>0.641073080481036</v>
      </c>
    </row>
    <row r="24" ht="24" customHeight="1" spans="1:27">
      <c r="A24" s="46">
        <v>19</v>
      </c>
      <c r="B24" s="110" t="s">
        <v>47</v>
      </c>
      <c r="C24" s="447"/>
      <c r="D24" s="447"/>
      <c r="E24" s="132"/>
      <c r="F24" s="142"/>
      <c r="G24" s="142"/>
      <c r="H24" s="142"/>
      <c r="I24" s="142"/>
      <c r="J24" s="142"/>
      <c r="K24" s="142"/>
      <c r="L24" s="39">
        <f>'19三樟'!L5</f>
        <v>438119</v>
      </c>
      <c r="M24" s="142"/>
      <c r="N24" s="142"/>
      <c r="O24" s="142"/>
      <c r="P24" s="39">
        <f t="shared" si="2"/>
        <v>438119</v>
      </c>
      <c r="Q24" s="39">
        <f>'19三樟'!P5</f>
        <v>438119</v>
      </c>
      <c r="R24" s="39"/>
      <c r="S24" s="450"/>
      <c r="T24" s="451">
        <v>1653</v>
      </c>
      <c r="U24" s="453">
        <v>362</v>
      </c>
      <c r="V24" s="453">
        <v>0</v>
      </c>
      <c r="W24" s="453">
        <f t="shared" si="4"/>
        <v>240</v>
      </c>
      <c r="X24" s="453">
        <f t="shared" si="5"/>
        <v>320</v>
      </c>
      <c r="Y24" s="453">
        <v>640</v>
      </c>
      <c r="Z24" s="52">
        <f t="shared" si="3"/>
        <v>512560</v>
      </c>
      <c r="AA24" s="456">
        <f t="shared" si="1"/>
        <v>0.854766271265803</v>
      </c>
    </row>
    <row r="25" ht="24" customHeight="1" spans="1:27">
      <c r="A25" s="110">
        <v>20</v>
      </c>
      <c r="B25" s="110" t="s">
        <v>48</v>
      </c>
      <c r="C25" s="447"/>
      <c r="D25" s="447"/>
      <c r="E25" s="132"/>
      <c r="F25" s="448"/>
      <c r="G25" s="448"/>
      <c r="H25" s="448"/>
      <c r="I25" s="448"/>
      <c r="J25" s="448"/>
      <c r="K25" s="448"/>
      <c r="L25" s="39">
        <f>'20石滩'!L5</f>
        <v>480590</v>
      </c>
      <c r="M25" s="448"/>
      <c r="N25" s="448"/>
      <c r="O25" s="448"/>
      <c r="P25" s="39">
        <f t="shared" si="2"/>
        <v>480590</v>
      </c>
      <c r="Q25" s="39">
        <f>'20石滩'!P5</f>
        <v>480590</v>
      </c>
      <c r="R25" s="39"/>
      <c r="S25" s="450"/>
      <c r="T25" s="451">
        <v>1748</v>
      </c>
      <c r="U25" s="453">
        <v>638</v>
      </c>
      <c r="V25" s="453">
        <v>0</v>
      </c>
      <c r="W25" s="453">
        <f t="shared" si="4"/>
        <v>240</v>
      </c>
      <c r="X25" s="453">
        <f t="shared" si="5"/>
        <v>320</v>
      </c>
      <c r="Y25" s="453">
        <v>640</v>
      </c>
      <c r="Z25" s="52">
        <f t="shared" si="3"/>
        <v>623680</v>
      </c>
      <c r="AA25" s="456">
        <f t="shared" si="1"/>
        <v>0.770571446895844</v>
      </c>
    </row>
    <row r="26" ht="21.75" customHeight="1" spans="1:27">
      <c r="A26" s="46">
        <v>21</v>
      </c>
      <c r="B26" s="110" t="s">
        <v>49</v>
      </c>
      <c r="C26" s="447"/>
      <c r="D26" s="447"/>
      <c r="E26" s="132"/>
      <c r="F26" s="142"/>
      <c r="G26" s="142"/>
      <c r="H26" s="142"/>
      <c r="I26" s="142"/>
      <c r="J26" s="142"/>
      <c r="K26" s="142"/>
      <c r="L26" s="39">
        <f>'21石湾'!L5</f>
        <v>672765</v>
      </c>
      <c r="M26" s="142"/>
      <c r="N26" s="142"/>
      <c r="O26" s="142"/>
      <c r="P26" s="39">
        <f t="shared" si="2"/>
        <v>672765</v>
      </c>
      <c r="Q26" s="39">
        <f>'21石湾'!P5</f>
        <v>672765</v>
      </c>
      <c r="R26" s="39"/>
      <c r="S26" s="450"/>
      <c r="T26" s="451">
        <v>2401</v>
      </c>
      <c r="U26" s="453">
        <v>195</v>
      </c>
      <c r="V26" s="453">
        <v>0</v>
      </c>
      <c r="W26" s="453">
        <f t="shared" si="4"/>
        <v>240</v>
      </c>
      <c r="X26" s="453">
        <f t="shared" si="5"/>
        <v>320</v>
      </c>
      <c r="Y26" s="453">
        <v>640</v>
      </c>
      <c r="Z26" s="52">
        <f t="shared" si="3"/>
        <v>638640</v>
      </c>
      <c r="AA26" s="456">
        <f t="shared" si="1"/>
        <v>1.05343385945133</v>
      </c>
    </row>
    <row r="27" ht="21.75" customHeight="1" spans="1:27">
      <c r="A27" s="46">
        <v>22</v>
      </c>
      <c r="B27" s="110" t="s">
        <v>50</v>
      </c>
      <c r="C27" s="447"/>
      <c r="D27" s="447"/>
      <c r="E27" s="132"/>
      <c r="F27" s="142"/>
      <c r="G27" s="142"/>
      <c r="H27" s="142"/>
      <c r="I27" s="142"/>
      <c r="J27" s="142"/>
      <c r="K27" s="142"/>
      <c r="L27" s="39">
        <f>'22吴集'!L5</f>
        <v>669858</v>
      </c>
      <c r="M27" s="142"/>
      <c r="N27" s="142"/>
      <c r="O27" s="142"/>
      <c r="P27" s="39">
        <f t="shared" si="2"/>
        <v>669858</v>
      </c>
      <c r="Q27" s="39">
        <f>'22吴集'!P5</f>
        <v>669858</v>
      </c>
      <c r="R27" s="39"/>
      <c r="S27" s="450"/>
      <c r="T27" s="451">
        <v>2926</v>
      </c>
      <c r="U27" s="453">
        <v>548</v>
      </c>
      <c r="V27" s="453">
        <v>0</v>
      </c>
      <c r="W27" s="453">
        <f t="shared" si="4"/>
        <v>240</v>
      </c>
      <c r="X27" s="453">
        <f t="shared" si="5"/>
        <v>320</v>
      </c>
      <c r="Y27" s="453">
        <v>640</v>
      </c>
      <c r="Z27" s="52">
        <f t="shared" si="3"/>
        <v>877600</v>
      </c>
      <c r="AA27" s="456">
        <f t="shared" si="1"/>
        <v>0.763283956244303</v>
      </c>
    </row>
    <row r="28" ht="21.75" customHeight="1" spans="1:27">
      <c r="A28" s="110">
        <v>23</v>
      </c>
      <c r="B28" s="110" t="s">
        <v>51</v>
      </c>
      <c r="C28" s="447"/>
      <c r="D28" s="447"/>
      <c r="E28" s="132"/>
      <c r="F28" s="142"/>
      <c r="G28" s="142"/>
      <c r="H28" s="142"/>
      <c r="I28" s="142"/>
      <c r="J28" s="142"/>
      <c r="K28" s="142"/>
      <c r="L28" s="39">
        <f>'23霞流'!L5</f>
        <v>579870</v>
      </c>
      <c r="M28" s="142"/>
      <c r="N28" s="142"/>
      <c r="O28" s="142"/>
      <c r="P28" s="39">
        <f t="shared" si="2"/>
        <v>579870</v>
      </c>
      <c r="Q28" s="39">
        <f>'23霞流'!P5</f>
        <v>579870</v>
      </c>
      <c r="R28" s="39"/>
      <c r="S28" s="450"/>
      <c r="T28" s="451">
        <v>1769</v>
      </c>
      <c r="U28" s="453">
        <v>663</v>
      </c>
      <c r="V28" s="453">
        <v>0</v>
      </c>
      <c r="W28" s="453">
        <f t="shared" si="4"/>
        <v>240</v>
      </c>
      <c r="X28" s="453">
        <f t="shared" si="5"/>
        <v>320</v>
      </c>
      <c r="Y28" s="453">
        <v>640</v>
      </c>
      <c r="Z28" s="52">
        <f t="shared" si="3"/>
        <v>636720</v>
      </c>
      <c r="AA28" s="456">
        <f t="shared" si="1"/>
        <v>0.910714285714286</v>
      </c>
    </row>
    <row r="29" ht="21.75" customHeight="1" spans="1:27">
      <c r="A29" s="46">
        <v>24</v>
      </c>
      <c r="B29" s="110" t="s">
        <v>52</v>
      </c>
      <c r="C29" s="447"/>
      <c r="D29" s="447"/>
      <c r="E29" s="132"/>
      <c r="F29" s="142"/>
      <c r="G29" s="142"/>
      <c r="H29" s="142"/>
      <c r="I29" s="142"/>
      <c r="J29" s="142"/>
      <c r="K29" s="142"/>
      <c r="L29" s="39">
        <f>'24新塘'!L5</f>
        <v>597710</v>
      </c>
      <c r="M29" s="142"/>
      <c r="N29" s="142"/>
      <c r="O29" s="142"/>
      <c r="P29" s="39">
        <f t="shared" si="2"/>
        <v>597710</v>
      </c>
      <c r="Q29" s="39">
        <f>'24新塘'!P5</f>
        <v>597710</v>
      </c>
      <c r="R29" s="39"/>
      <c r="S29" s="450"/>
      <c r="T29" s="451">
        <v>3482</v>
      </c>
      <c r="U29" s="453">
        <v>379</v>
      </c>
      <c r="V29" s="453">
        <v>0</v>
      </c>
      <c r="W29" s="453">
        <f t="shared" si="4"/>
        <v>240</v>
      </c>
      <c r="X29" s="453">
        <f t="shared" si="5"/>
        <v>320</v>
      </c>
      <c r="Y29" s="453">
        <v>640</v>
      </c>
      <c r="Z29" s="52">
        <f t="shared" si="3"/>
        <v>956960</v>
      </c>
      <c r="AA29" s="456">
        <f t="shared" si="1"/>
        <v>0.624592459454941</v>
      </c>
    </row>
    <row r="30" ht="21.75" customHeight="1" spans="1:27">
      <c r="A30" s="46">
        <v>25</v>
      </c>
      <c r="B30" s="110" t="s">
        <v>53</v>
      </c>
      <c r="C30" s="447"/>
      <c r="D30" s="447"/>
      <c r="E30" s="132"/>
      <c r="F30" s="142"/>
      <c r="G30" s="142"/>
      <c r="H30" s="142"/>
      <c r="I30" s="142"/>
      <c r="J30" s="142"/>
      <c r="K30" s="142"/>
      <c r="L30" s="39">
        <f>'25杨林'!L5</f>
        <v>576093</v>
      </c>
      <c r="M30" s="142"/>
      <c r="N30" s="142"/>
      <c r="O30" s="142"/>
      <c r="P30" s="39">
        <f t="shared" si="2"/>
        <v>576093</v>
      </c>
      <c r="Q30" s="39">
        <f>'25杨林'!P5</f>
        <v>576093</v>
      </c>
      <c r="R30" s="39"/>
      <c r="S30" s="450"/>
      <c r="T30" s="451">
        <v>2274</v>
      </c>
      <c r="U30" s="453">
        <v>525</v>
      </c>
      <c r="V30" s="453">
        <v>0</v>
      </c>
      <c r="W30" s="453">
        <f t="shared" si="4"/>
        <v>240</v>
      </c>
      <c r="X30" s="453">
        <f t="shared" si="5"/>
        <v>320</v>
      </c>
      <c r="Y30" s="453">
        <v>640</v>
      </c>
      <c r="Z30" s="52">
        <f t="shared" si="3"/>
        <v>713760</v>
      </c>
      <c r="AA30" s="456">
        <f t="shared" si="1"/>
        <v>0.807124243443174</v>
      </c>
    </row>
    <row r="31" ht="21.75" customHeight="1" spans="1:27">
      <c r="A31" s="110">
        <v>26</v>
      </c>
      <c r="B31" s="110" t="s">
        <v>54</v>
      </c>
      <c r="C31" s="447"/>
      <c r="D31" s="447"/>
      <c r="E31" s="132"/>
      <c r="F31" s="142"/>
      <c r="G31" s="142"/>
      <c r="H31" s="142"/>
      <c r="I31" s="142"/>
      <c r="J31" s="142"/>
      <c r="K31" s="142"/>
      <c r="L31" s="39">
        <f>'26杨桥'!L5</f>
        <v>427770</v>
      </c>
      <c r="M31" s="142"/>
      <c r="N31" s="142"/>
      <c r="O31" s="142"/>
      <c r="P31" s="39">
        <f t="shared" si="2"/>
        <v>427770</v>
      </c>
      <c r="Q31" s="39">
        <f>'26杨桥'!P5</f>
        <v>427770</v>
      </c>
      <c r="R31" s="39"/>
      <c r="S31" s="450"/>
      <c r="T31" s="451">
        <v>1949</v>
      </c>
      <c r="U31" s="453">
        <v>315</v>
      </c>
      <c r="V31" s="453">
        <v>0</v>
      </c>
      <c r="W31" s="453">
        <f t="shared" si="4"/>
        <v>240</v>
      </c>
      <c r="X31" s="453">
        <f t="shared" si="5"/>
        <v>320</v>
      </c>
      <c r="Y31" s="453">
        <v>640</v>
      </c>
      <c r="Z31" s="52">
        <f t="shared" si="3"/>
        <v>568560</v>
      </c>
      <c r="AA31" s="456">
        <f t="shared" si="1"/>
        <v>0.752374419586323</v>
      </c>
    </row>
    <row r="32" ht="24" customHeight="1" spans="1:27">
      <c r="A32" s="110">
        <v>27</v>
      </c>
      <c r="B32" s="110" t="s">
        <v>55</v>
      </c>
      <c r="C32" s="110"/>
      <c r="D32" s="110"/>
      <c r="E32" s="110"/>
      <c r="F32" s="110"/>
      <c r="G32" s="110"/>
      <c r="H32" s="110"/>
      <c r="I32" s="110"/>
      <c r="J32" s="110"/>
      <c r="K32" s="110"/>
      <c r="L32" s="39">
        <f>'27向阳'!L5</f>
        <v>604496</v>
      </c>
      <c r="M32" s="110"/>
      <c r="N32" s="110"/>
      <c r="O32" s="110"/>
      <c r="P32" s="110">
        <f>'27向阳'!P5</f>
        <v>604496</v>
      </c>
      <c r="Q32" s="142"/>
      <c r="R32" s="110">
        <f>'27向阳'!R5</f>
        <v>604496</v>
      </c>
      <c r="S32" s="48"/>
      <c r="T32" s="110"/>
      <c r="U32" s="110"/>
      <c r="V32" s="110"/>
      <c r="W32" s="110"/>
      <c r="X32" s="110"/>
      <c r="Y32" s="110"/>
      <c r="Z32" s="110"/>
      <c r="AA32" s="110"/>
    </row>
    <row r="33" spans="1:27">
      <c r="A33" s="142">
        <v>28</v>
      </c>
      <c r="B33" s="110" t="s">
        <v>56</v>
      </c>
      <c r="C33" s="110"/>
      <c r="D33" s="110"/>
      <c r="E33" s="142"/>
      <c r="F33" s="142"/>
      <c r="G33" s="142"/>
      <c r="H33" s="142"/>
      <c r="I33" s="142"/>
      <c r="J33" s="142"/>
      <c r="K33" s="142"/>
      <c r="L33" s="39">
        <f>'28杨山'!L6</f>
        <v>964118</v>
      </c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ht="16.5" spans="1:27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</row>
    <row r="35" ht="16.5" spans="1:27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</row>
    <row r="36" ht="16.5" spans="1:27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</row>
    <row r="37" ht="16.5" spans="1:27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</row>
    <row r="38" ht="16.5" spans="1:27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</row>
    <row r="39" ht="16.5" spans="1:27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</row>
    <row r="40" ht="16.5" spans="1:27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</row>
    <row r="41" ht="16.5" spans="1:27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ht="16.5" spans="1:27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</row>
    <row r="43" ht="16.5" spans="1:27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</row>
    <row r="44" ht="16.5" spans="1:27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 ht="16.5" spans="1:27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 ht="16.5" spans="1:27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ht="16.5" spans="1:27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</row>
    <row r="48" ht="16.5" spans="1:27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</row>
    <row r="49" ht="16.5" spans="1:27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</row>
    <row r="50" ht="16.5" spans="1:27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</row>
    <row r="51" ht="16.5" spans="1:27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</row>
    <row r="52" ht="16.5" spans="1:27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</row>
    <row r="53" ht="16.5" spans="1:27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</row>
    <row r="54" ht="16.5" spans="1:27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</row>
    <row r="55" ht="16.5" spans="1:27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ht="16.5" spans="1:27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  <row r="57" ht="16.5" spans="1:27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</row>
    <row r="58" ht="16.5" spans="1:27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</row>
    <row r="59" ht="16.5" spans="1:27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</row>
    <row r="60" ht="16.5" spans="1:27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</row>
    <row r="61" ht="16.5" spans="1:27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</row>
    <row r="62" ht="16.5" spans="1:27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</row>
    <row r="63" ht="16.5" spans="1:27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</row>
    <row r="64" ht="16.5" spans="1:27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</row>
    <row r="65" ht="16.5" spans="1:27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</row>
    <row r="66" ht="16.5" spans="1:27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</row>
    <row r="67" ht="16.5" spans="1:27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</row>
    <row r="68" ht="16.5" spans="1:27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</row>
    <row r="69" ht="16.5" spans="1:27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</row>
    <row r="70" ht="16.5" spans="1:27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</row>
    <row r="71" ht="16.5" spans="1:27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</row>
    <row r="72" ht="16.5" spans="1:27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</row>
    <row r="73" ht="16.5" spans="1:27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</row>
    <row r="74" ht="16.5" spans="1:27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</row>
    <row r="75" ht="16.5" spans="1:27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</row>
    <row r="76" ht="16.5" spans="1:27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</row>
    <row r="77" ht="16.5" spans="1:27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</row>
    <row r="78" ht="16.5" spans="1:27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</row>
    <row r="79" ht="16.5" spans="1:27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</row>
    <row r="80" ht="16.5" spans="1:27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</row>
    <row r="81" ht="16.5" spans="1:27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</row>
    <row r="82" ht="16.5" spans="1:27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</row>
    <row r="83" ht="16.5" spans="1:27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</row>
    <row r="84" ht="16.5" spans="1:27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</row>
    <row r="85" ht="16.5" spans="1:27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</row>
    <row r="86" ht="16.5" spans="1:27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</row>
    <row r="87" ht="16.5" spans="1:27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</row>
    <row r="88" ht="16.5" spans="1:27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</row>
    <row r="89" ht="16.5" spans="1:27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</row>
    <row r="90" ht="16.5" spans="1:27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</row>
    <row r="91" ht="16.5" spans="1:27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</row>
    <row r="92" ht="16.5" spans="1:27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</row>
    <row r="93" ht="16.5" spans="1:27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</row>
    <row r="94" ht="16.5" spans="1:27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</row>
    <row r="95" ht="16.5" spans="1:27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</row>
    <row r="96" ht="16.5" spans="1:27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</row>
    <row r="97" ht="16.5" spans="1:27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</row>
    <row r="98" ht="16.5" spans="1:27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</row>
    <row r="99" ht="16.5" spans="1:27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</row>
    <row r="100" ht="16.5" spans="1:27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</row>
    <row r="101" ht="16.5" spans="1:27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</row>
    <row r="102" ht="16.5" spans="1:27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</row>
    <row r="103" ht="16.5" spans="1:27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</row>
    <row r="104" ht="16.5" spans="1:27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</row>
    <row r="105" ht="16.5" spans="1:27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</row>
    <row r="106" ht="16.5" spans="1:27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</row>
    <row r="107" ht="16.5" spans="1:27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</row>
    <row r="108" ht="16.5" spans="1:27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</row>
    <row r="109" ht="16.5" spans="1:27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</row>
    <row r="110" ht="16.5" spans="1:27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</row>
    <row r="111" ht="16.5" spans="1:27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</row>
    <row r="112" ht="16.5" spans="1:27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</row>
    <row r="113" ht="16.5" spans="1:27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</row>
    <row r="114" ht="16.5" spans="1:27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</row>
    <row r="115" ht="16.5" spans="1:27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</row>
    <row r="116" ht="16.5" spans="1:27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</row>
    <row r="117" ht="16.5" spans="1:27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</row>
    <row r="118" ht="16.5" spans="1:27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</row>
    <row r="119" ht="16.5" spans="1:27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</row>
    <row r="120" ht="16.5" spans="1:27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</row>
    <row r="121" ht="16.5" spans="1:27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</row>
    <row r="122" ht="16.5" spans="1:27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</row>
    <row r="123" ht="16.5" spans="1:27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</row>
    <row r="124" ht="16.5" spans="1:27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</row>
    <row r="125" ht="16.5" spans="1:27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</row>
    <row r="126" ht="16.5" spans="1:27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</row>
    <row r="127" ht="16.5" spans="1:27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</row>
    <row r="128" ht="16.5" spans="1:27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</row>
    <row r="129" ht="16.5" spans="1:27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</row>
    <row r="130" ht="16.5" spans="1:27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</row>
    <row r="131" ht="16.5" spans="1:27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ht="16.5" spans="1:27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ht="16.5" spans="1:27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ht="16.5" spans="1:27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ht="16.5" spans="1:27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ht="16.5" spans="1:27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ht="16.5" spans="1:27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ht="16.5" spans="1:27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ht="16.5" spans="1:27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ht="16.5" spans="1:27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ht="16.5" spans="1:27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ht="16.5" spans="1:27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ht="16.5" spans="1:27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ht="16.5" spans="1:27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ht="16.5" spans="1:27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ht="16.5" spans="1:27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</row>
    <row r="147" ht="16.5" spans="1:27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  <row r="148" ht="16.5" spans="1:27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</row>
    <row r="149" ht="16.5" spans="1:27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 ht="16.5" spans="1:27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</row>
    <row r="151" ht="16.5" spans="1:27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ht="16.5" spans="1:27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ht="16.5" spans="1:27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</row>
    <row r="154" ht="16.5" spans="1:27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</row>
    <row r="155" ht="16.5" spans="1:27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</row>
    <row r="156" ht="16.5" spans="1:27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</row>
    <row r="157" ht="16.5" spans="1:27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</row>
    <row r="158" ht="16.5" spans="1:27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</row>
    <row r="159" ht="16.5" spans="1:27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</row>
    <row r="160" ht="16.5" spans="1:27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</row>
    <row r="161" ht="16.5" spans="1:27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</row>
    <row r="162" ht="16.5" spans="1:27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</row>
    <row r="163" ht="16.5" spans="1:27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</row>
    <row r="164" ht="16.5" spans="1:27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</row>
    <row r="165" ht="16.5" spans="1:27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</row>
    <row r="166" ht="16.5" spans="1:27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</row>
    <row r="167" ht="16.5" spans="1:27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</row>
    <row r="168" ht="16.5" spans="1:27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</row>
    <row r="169" ht="16.5" spans="1:27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</row>
    <row r="170" ht="16.5" spans="1:27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</row>
    <row r="171" ht="16.5" spans="1:27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</row>
    <row r="172" ht="16.5" spans="1:27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</row>
    <row r="173" ht="16.5" spans="1:27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</row>
    <row r="174" ht="16.5" spans="1:27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</row>
    <row r="175" ht="16.5" spans="1:27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</row>
    <row r="176" ht="16.5" spans="1:27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</row>
    <row r="177" ht="16.5" spans="1:27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</row>
    <row r="178" ht="16.5" spans="1:27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</row>
    <row r="179" ht="16.5" spans="1:27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</row>
    <row r="180" ht="16.5" spans="1:27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</row>
    <row r="181" ht="16.5" spans="1:27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</row>
    <row r="182" ht="16.5" spans="1:27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</row>
    <row r="183" ht="16.5" spans="1:27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</row>
    <row r="184" ht="16.5" spans="1:27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</row>
    <row r="185" ht="16.5" spans="1:27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</row>
    <row r="186" ht="16.5" spans="1:27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</row>
    <row r="187" ht="16.5" spans="1:27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</row>
    <row r="188" ht="16.5" spans="1:27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</row>
    <row r="189" ht="16.5" spans="1:27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</row>
    <row r="190" ht="16.5" spans="1:27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</row>
    <row r="191" ht="16.5" spans="1:27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</row>
    <row r="192" ht="16.5" spans="1:27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</row>
    <row r="193" ht="16.5" spans="1:27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</row>
    <row r="194" ht="16.5" spans="1:27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</row>
    <row r="195" ht="16.5" spans="1:27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</row>
    <row r="196" ht="16.5" spans="1:27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</row>
    <row r="197" ht="16.5" spans="1:27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</row>
    <row r="198" ht="16.5" spans="1:27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</row>
    <row r="199" ht="16.5" spans="1:27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</row>
    <row r="200" ht="16.5" spans="1:27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</row>
    <row r="201" ht="16.5" spans="1:27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</row>
  </sheetData>
  <mergeCells count="49">
    <mergeCell ref="A1:E1"/>
    <mergeCell ref="A2:R2"/>
    <mergeCell ref="P3:R3"/>
    <mergeCell ref="T3:V3"/>
    <mergeCell ref="W3:Y3"/>
    <mergeCell ref="A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D32"/>
    <mergeCell ref="B33:D3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6"/>
  <sheetViews>
    <sheetView topLeftCell="A34" workbookViewId="0">
      <selection activeCell="A58" sqref="A58"/>
    </sheetView>
  </sheetViews>
  <sheetFormatPr defaultColWidth="9" defaultRowHeight="14.25" outlineLevelCol="3"/>
  <cols>
    <col min="2" max="2" width="17.25" customWidth="1"/>
    <col min="3" max="3" width="26.0833333333333" customWidth="1"/>
    <col min="4" max="4" width="23" customWidth="1"/>
  </cols>
  <sheetData>
    <row r="1" ht="23.25" spans="1:4">
      <c r="A1" s="343" t="s">
        <v>580</v>
      </c>
      <c r="B1" s="343"/>
      <c r="C1" s="343"/>
      <c r="D1" s="343"/>
    </row>
    <row r="2" ht="19.5" spans="1:4">
      <c r="A2" s="344" t="s">
        <v>581</v>
      </c>
      <c r="B2" s="345" t="s">
        <v>582</v>
      </c>
      <c r="C2" s="345" t="s">
        <v>286</v>
      </c>
      <c r="D2" s="345" t="s">
        <v>583</v>
      </c>
    </row>
    <row r="3" ht="15" spans="1:4">
      <c r="A3" s="346" t="s">
        <v>584</v>
      </c>
      <c r="B3" s="347" t="s">
        <v>585</v>
      </c>
      <c r="C3" s="348"/>
      <c r="D3" s="349"/>
    </row>
    <row r="4" ht="15" spans="1:4">
      <c r="A4" s="350" t="s">
        <v>73</v>
      </c>
      <c r="B4" s="351" t="s">
        <v>586</v>
      </c>
      <c r="C4" s="348"/>
      <c r="D4" s="349"/>
    </row>
    <row r="5" ht="15" spans="1:4">
      <c r="A5" s="350" t="s">
        <v>587</v>
      </c>
      <c r="B5" s="351" t="s">
        <v>588</v>
      </c>
      <c r="C5" s="348"/>
      <c r="D5" s="349"/>
    </row>
    <row r="6" ht="15" spans="1:4">
      <c r="A6" s="352" t="s">
        <v>589</v>
      </c>
      <c r="B6" s="351" t="s">
        <v>590</v>
      </c>
      <c r="C6" s="348"/>
      <c r="D6" s="349"/>
    </row>
    <row r="7" ht="15" spans="1:4">
      <c r="A7" s="352" t="s">
        <v>591</v>
      </c>
      <c r="B7" s="353" t="s">
        <v>592</v>
      </c>
      <c r="C7" s="348"/>
      <c r="D7" s="353" t="s">
        <v>593</v>
      </c>
    </row>
    <row r="8" ht="15" spans="1:4">
      <c r="A8" s="352" t="s">
        <v>61</v>
      </c>
      <c r="B8" s="353" t="s">
        <v>594</v>
      </c>
      <c r="C8" s="353" t="s">
        <v>595</v>
      </c>
      <c r="D8" s="353" t="s">
        <v>593</v>
      </c>
    </row>
    <row r="9" ht="15" spans="1:4">
      <c r="A9" s="352" t="s">
        <v>68</v>
      </c>
      <c r="B9" s="353" t="s">
        <v>596</v>
      </c>
      <c r="C9" s="353" t="s">
        <v>597</v>
      </c>
      <c r="D9" s="353" t="s">
        <v>593</v>
      </c>
    </row>
    <row r="10" ht="23.25" spans="1:4">
      <c r="A10" s="352" t="s">
        <v>474</v>
      </c>
      <c r="B10" s="353" t="s">
        <v>598</v>
      </c>
      <c r="C10" s="353" t="s">
        <v>599</v>
      </c>
      <c r="D10" s="349"/>
    </row>
    <row r="11" ht="15" spans="1:4">
      <c r="A11" s="352" t="s">
        <v>476</v>
      </c>
      <c r="B11" s="353" t="s">
        <v>475</v>
      </c>
      <c r="C11" s="348"/>
      <c r="D11" s="353" t="s">
        <v>593</v>
      </c>
    </row>
    <row r="12" ht="15" spans="1:4">
      <c r="A12" s="352" t="s">
        <v>84</v>
      </c>
      <c r="B12" s="353" t="s">
        <v>600</v>
      </c>
      <c r="C12" s="353" t="s">
        <v>601</v>
      </c>
      <c r="D12" s="349"/>
    </row>
    <row r="13" ht="15" spans="1:4">
      <c r="A13" s="352" t="s">
        <v>82</v>
      </c>
      <c r="B13" s="353" t="s">
        <v>602</v>
      </c>
      <c r="C13" s="348"/>
      <c r="D13" s="353" t="s">
        <v>593</v>
      </c>
    </row>
    <row r="14" ht="15" spans="1:4">
      <c r="A14" s="352" t="s">
        <v>603</v>
      </c>
      <c r="B14" s="353" t="s">
        <v>604</v>
      </c>
      <c r="C14" s="348"/>
      <c r="D14" s="349"/>
    </row>
    <row r="15" ht="15" spans="1:4">
      <c r="A15" s="352" t="s">
        <v>605</v>
      </c>
      <c r="B15" s="353" t="s">
        <v>606</v>
      </c>
      <c r="C15" s="348"/>
      <c r="D15" s="353" t="s">
        <v>593</v>
      </c>
    </row>
    <row r="16" ht="15" spans="1:4">
      <c r="A16" s="352" t="s">
        <v>607</v>
      </c>
      <c r="B16" s="353" t="s">
        <v>608</v>
      </c>
      <c r="C16" s="348"/>
      <c r="D16" s="349"/>
    </row>
    <row r="17" ht="15" spans="1:4">
      <c r="A17" s="352" t="s">
        <v>350</v>
      </c>
      <c r="B17" s="353" t="s">
        <v>609</v>
      </c>
      <c r="C17" s="348"/>
      <c r="D17" s="349"/>
    </row>
    <row r="18" ht="15" spans="1:4">
      <c r="A18" s="352" t="s">
        <v>610</v>
      </c>
      <c r="B18" s="353" t="s">
        <v>611</v>
      </c>
      <c r="C18" s="348"/>
      <c r="D18" s="353" t="s">
        <v>593</v>
      </c>
    </row>
    <row r="19" ht="15" spans="1:4">
      <c r="A19" s="352" t="s">
        <v>460</v>
      </c>
      <c r="B19" s="353" t="s">
        <v>482</v>
      </c>
      <c r="C19" s="348"/>
      <c r="D19" s="353" t="s">
        <v>593</v>
      </c>
    </row>
    <row r="20" ht="15" spans="1:4">
      <c r="A20" s="352" t="s">
        <v>612</v>
      </c>
      <c r="B20" s="353" t="s">
        <v>613</v>
      </c>
      <c r="C20" s="353" t="s">
        <v>614</v>
      </c>
      <c r="D20" s="353" t="s">
        <v>593</v>
      </c>
    </row>
    <row r="21" ht="15" spans="1:4">
      <c r="A21" s="352" t="s">
        <v>615</v>
      </c>
      <c r="B21" s="353" t="s">
        <v>616</v>
      </c>
      <c r="C21" s="348"/>
      <c r="D21" s="353" t="s">
        <v>593</v>
      </c>
    </row>
    <row r="22" ht="15" spans="1:4">
      <c r="A22" s="352" t="s">
        <v>617</v>
      </c>
      <c r="B22" s="353" t="s">
        <v>618</v>
      </c>
      <c r="C22" s="348"/>
      <c r="D22" s="349"/>
    </row>
    <row r="23" ht="15" spans="1:4">
      <c r="A23" s="352" t="s">
        <v>86</v>
      </c>
      <c r="B23" s="353" t="s">
        <v>619</v>
      </c>
      <c r="C23" s="348"/>
      <c r="D23" s="353" t="s">
        <v>593</v>
      </c>
    </row>
    <row r="24" ht="15" spans="1:4">
      <c r="A24" s="352" t="s">
        <v>620</v>
      </c>
      <c r="B24" s="353" t="s">
        <v>621</v>
      </c>
      <c r="C24" s="348"/>
      <c r="D24" s="349"/>
    </row>
    <row r="25" ht="15" spans="1:4">
      <c r="A25" s="352" t="s">
        <v>622</v>
      </c>
      <c r="B25" s="353" t="s">
        <v>623</v>
      </c>
      <c r="C25" s="348"/>
      <c r="D25" s="353" t="s">
        <v>593</v>
      </c>
    </row>
    <row r="26" ht="15" spans="1:4">
      <c r="A26" s="352" t="s">
        <v>624</v>
      </c>
      <c r="B26" s="353" t="s">
        <v>625</v>
      </c>
      <c r="C26" s="348"/>
      <c r="D26" s="349"/>
    </row>
    <row r="27" ht="15" spans="1:4">
      <c r="A27" s="352" t="s">
        <v>626</v>
      </c>
      <c r="B27" s="353" t="s">
        <v>627</v>
      </c>
      <c r="C27" s="353" t="s">
        <v>628</v>
      </c>
      <c r="D27" s="349"/>
    </row>
    <row r="28" ht="15" spans="1:4">
      <c r="A28" s="352" t="s">
        <v>629</v>
      </c>
      <c r="B28" s="353" t="s">
        <v>630</v>
      </c>
      <c r="C28" s="353" t="s">
        <v>631</v>
      </c>
      <c r="D28" s="353" t="s">
        <v>593</v>
      </c>
    </row>
    <row r="29" ht="15" spans="1:4">
      <c r="A29" s="350" t="s">
        <v>116</v>
      </c>
      <c r="B29" s="351" t="s">
        <v>632</v>
      </c>
      <c r="C29" s="348"/>
      <c r="D29" s="349"/>
    </row>
    <row r="30" ht="15" spans="1:4">
      <c r="A30" s="352" t="s">
        <v>633</v>
      </c>
      <c r="B30" s="353" t="s">
        <v>634</v>
      </c>
      <c r="C30" s="348"/>
      <c r="D30" s="353" t="s">
        <v>593</v>
      </c>
    </row>
    <row r="31" ht="15" spans="1:4">
      <c r="A31" s="352" t="s">
        <v>70</v>
      </c>
      <c r="B31" s="353" t="s">
        <v>195</v>
      </c>
      <c r="C31" s="353" t="s">
        <v>635</v>
      </c>
      <c r="D31" s="353" t="s">
        <v>593</v>
      </c>
    </row>
    <row r="32" ht="23.25" spans="1:4">
      <c r="A32" s="352" t="s">
        <v>489</v>
      </c>
      <c r="B32" s="353" t="s">
        <v>636</v>
      </c>
      <c r="C32" s="353" t="s">
        <v>637</v>
      </c>
      <c r="D32" s="353" t="s">
        <v>593</v>
      </c>
    </row>
    <row r="33" ht="15" spans="1:4">
      <c r="A33" s="352" t="s">
        <v>638</v>
      </c>
      <c r="B33" s="353" t="s">
        <v>639</v>
      </c>
      <c r="C33" s="348"/>
      <c r="D33" s="349"/>
    </row>
    <row r="34" ht="15" spans="1:4">
      <c r="A34" s="352" t="s">
        <v>640</v>
      </c>
      <c r="B34" s="353" t="s">
        <v>641</v>
      </c>
      <c r="C34" s="348"/>
      <c r="D34" s="349"/>
    </row>
    <row r="35" ht="23.25" spans="1:4">
      <c r="A35" s="352" t="s">
        <v>642</v>
      </c>
      <c r="B35" s="353" t="s">
        <v>643</v>
      </c>
      <c r="C35" s="353" t="s">
        <v>644</v>
      </c>
      <c r="D35" s="353" t="s">
        <v>593</v>
      </c>
    </row>
    <row r="36" ht="15" spans="1:4">
      <c r="A36" s="352" t="s">
        <v>645</v>
      </c>
      <c r="B36" s="353" t="s">
        <v>646</v>
      </c>
      <c r="C36" s="353" t="s">
        <v>647</v>
      </c>
      <c r="D36" s="353" t="s">
        <v>593</v>
      </c>
    </row>
    <row r="37" ht="15" spans="1:4">
      <c r="A37" s="352" t="s">
        <v>648</v>
      </c>
      <c r="B37" s="353" t="s">
        <v>649</v>
      </c>
      <c r="C37" s="348"/>
      <c r="D37" s="349"/>
    </row>
    <row r="38" ht="15" spans="1:4">
      <c r="A38" s="352" t="s">
        <v>650</v>
      </c>
      <c r="B38" s="353" t="s">
        <v>651</v>
      </c>
      <c r="C38" s="348"/>
      <c r="D38" s="353" t="s">
        <v>593</v>
      </c>
    </row>
    <row r="39" ht="15" spans="1:4">
      <c r="A39" s="352" t="s">
        <v>652</v>
      </c>
      <c r="B39" s="353" t="s">
        <v>653</v>
      </c>
      <c r="C39" s="348"/>
      <c r="D39" s="349"/>
    </row>
    <row r="40" ht="15" spans="1:4">
      <c r="A40" s="352" t="s">
        <v>119</v>
      </c>
      <c r="B40" s="353" t="s">
        <v>118</v>
      </c>
      <c r="C40" s="348"/>
      <c r="D40" s="353" t="s">
        <v>593</v>
      </c>
    </row>
    <row r="41" ht="15" spans="1:4">
      <c r="A41" s="352" t="s">
        <v>654</v>
      </c>
      <c r="B41" s="353" t="s">
        <v>655</v>
      </c>
      <c r="C41" s="348"/>
      <c r="D41" s="353" t="s">
        <v>593</v>
      </c>
    </row>
    <row r="42" ht="15" spans="1:4">
      <c r="A42" s="350" t="s">
        <v>656</v>
      </c>
      <c r="B42" s="351" t="s">
        <v>657</v>
      </c>
      <c r="C42" s="348"/>
      <c r="D42" s="349"/>
    </row>
    <row r="43" ht="23.25" spans="1:4">
      <c r="A43" s="352" t="s">
        <v>658</v>
      </c>
      <c r="B43" s="353" t="s">
        <v>659</v>
      </c>
      <c r="C43" s="353" t="s">
        <v>660</v>
      </c>
      <c r="D43" s="348"/>
    </row>
    <row r="44" ht="15" spans="1:4">
      <c r="A44" s="352" t="s">
        <v>661</v>
      </c>
      <c r="B44" s="353" t="s">
        <v>662</v>
      </c>
      <c r="C44" s="348"/>
      <c r="D44" s="353" t="s">
        <v>593</v>
      </c>
    </row>
    <row r="45" ht="15" spans="1:4">
      <c r="A45" s="352" t="s">
        <v>663</v>
      </c>
      <c r="B45" s="353" t="s">
        <v>664</v>
      </c>
      <c r="C45" s="348"/>
      <c r="D45" s="353" t="s">
        <v>593</v>
      </c>
    </row>
    <row r="46" ht="15" spans="1:4">
      <c r="A46" s="352" t="s">
        <v>665</v>
      </c>
      <c r="B46" s="353" t="s">
        <v>666</v>
      </c>
      <c r="C46" s="348"/>
      <c r="D46" s="353" t="s">
        <v>593</v>
      </c>
    </row>
    <row r="47" ht="15" spans="1:4">
      <c r="A47" s="352" t="s">
        <v>667</v>
      </c>
      <c r="B47" s="353" t="s">
        <v>668</v>
      </c>
      <c r="C47" s="348"/>
      <c r="D47" s="349"/>
    </row>
    <row r="48" ht="23.25" spans="1:4">
      <c r="A48" s="352" t="s">
        <v>669</v>
      </c>
      <c r="B48" s="353" t="s">
        <v>670</v>
      </c>
      <c r="C48" s="353" t="s">
        <v>671</v>
      </c>
      <c r="D48" s="353" t="s">
        <v>593</v>
      </c>
    </row>
    <row r="49" ht="23.25" spans="1:4">
      <c r="A49" s="352" t="s">
        <v>672</v>
      </c>
      <c r="B49" s="353" t="s">
        <v>673</v>
      </c>
      <c r="C49" s="353" t="s">
        <v>674</v>
      </c>
      <c r="D49" s="353" t="s">
        <v>593</v>
      </c>
    </row>
    <row r="50" ht="15" spans="1:4">
      <c r="A50" s="352" t="s">
        <v>675</v>
      </c>
      <c r="B50" s="353" t="s">
        <v>676</v>
      </c>
      <c r="C50" s="348"/>
      <c r="D50" s="348"/>
    </row>
    <row r="51" ht="15" spans="1:4">
      <c r="A51" s="352" t="s">
        <v>677</v>
      </c>
      <c r="B51" s="353" t="s">
        <v>678</v>
      </c>
      <c r="C51" s="348"/>
      <c r="D51" s="348"/>
    </row>
    <row r="52" ht="15" spans="1:4">
      <c r="A52" s="352" t="s">
        <v>679</v>
      </c>
      <c r="B52" s="353" t="s">
        <v>680</v>
      </c>
      <c r="C52" s="348"/>
      <c r="D52" s="353" t="s">
        <v>593</v>
      </c>
    </row>
    <row r="53" ht="15" spans="1:4">
      <c r="A53" s="352" t="s">
        <v>681</v>
      </c>
      <c r="B53" s="353" t="s">
        <v>682</v>
      </c>
      <c r="C53" s="348"/>
      <c r="D53" s="353" t="s">
        <v>593</v>
      </c>
    </row>
    <row r="54" ht="15" spans="1:4">
      <c r="A54" s="352" t="s">
        <v>683</v>
      </c>
      <c r="B54" s="353" t="s">
        <v>684</v>
      </c>
      <c r="C54" s="348"/>
      <c r="D54" s="353" t="s">
        <v>593</v>
      </c>
    </row>
    <row r="55" ht="15" spans="1:4">
      <c r="A55" s="350" t="s">
        <v>685</v>
      </c>
      <c r="B55" s="351" t="s">
        <v>686</v>
      </c>
      <c r="C55" s="348"/>
      <c r="D55" s="349"/>
    </row>
    <row r="56" ht="15" spans="1:4">
      <c r="A56" s="352" t="s">
        <v>687</v>
      </c>
      <c r="B56" s="353" t="s">
        <v>688</v>
      </c>
      <c r="C56" s="348"/>
      <c r="D56" s="349"/>
    </row>
    <row r="57" ht="23.25" spans="1:4">
      <c r="A57" s="352" t="s">
        <v>689</v>
      </c>
      <c r="B57" s="353" t="s">
        <v>690</v>
      </c>
      <c r="C57" s="353" t="s">
        <v>691</v>
      </c>
      <c r="D57" s="353" t="s">
        <v>593</v>
      </c>
    </row>
    <row r="58" ht="15" spans="1:4">
      <c r="A58" s="352" t="s">
        <v>494</v>
      </c>
      <c r="B58" s="353" t="s">
        <v>692</v>
      </c>
      <c r="C58" s="348"/>
      <c r="D58" s="349"/>
    </row>
    <row r="59" ht="15" spans="1:4">
      <c r="A59" s="352" t="s">
        <v>496</v>
      </c>
      <c r="B59" s="353" t="s">
        <v>495</v>
      </c>
      <c r="C59" s="348"/>
      <c r="D59" s="349"/>
    </row>
    <row r="60" ht="23.25" spans="1:4">
      <c r="A60" s="352" t="s">
        <v>357</v>
      </c>
      <c r="B60" s="353" t="s">
        <v>693</v>
      </c>
      <c r="C60" s="353" t="s">
        <v>694</v>
      </c>
      <c r="D60" s="353" t="s">
        <v>593</v>
      </c>
    </row>
    <row r="61" ht="15" spans="1:4">
      <c r="A61" s="350" t="s">
        <v>695</v>
      </c>
      <c r="B61" s="351" t="s">
        <v>696</v>
      </c>
      <c r="C61" s="348"/>
      <c r="D61" s="348"/>
    </row>
    <row r="62" ht="15" spans="1:4">
      <c r="A62" s="350" t="s">
        <v>502</v>
      </c>
      <c r="B62" s="353" t="s">
        <v>697</v>
      </c>
      <c r="C62" s="348"/>
      <c r="D62" s="348"/>
    </row>
    <row r="63" ht="15" spans="1:4">
      <c r="A63" s="350" t="s">
        <v>698</v>
      </c>
      <c r="B63" s="353" t="s">
        <v>699</v>
      </c>
      <c r="C63" s="353" t="s">
        <v>700</v>
      </c>
      <c r="D63" s="353" t="s">
        <v>593</v>
      </c>
    </row>
    <row r="64" ht="15" spans="1:4">
      <c r="A64" s="350" t="s">
        <v>701</v>
      </c>
      <c r="B64" s="351" t="s">
        <v>702</v>
      </c>
      <c r="C64" s="348"/>
      <c r="D64" s="348"/>
    </row>
    <row r="65" ht="15" spans="1:4">
      <c r="A65" s="352" t="s">
        <v>703</v>
      </c>
      <c r="B65" s="353" t="s">
        <v>379</v>
      </c>
      <c r="C65" s="348"/>
      <c r="D65" s="348"/>
    </row>
    <row r="66" ht="15" spans="1:4">
      <c r="A66" s="352" t="s">
        <v>704</v>
      </c>
      <c r="B66" s="353" t="s">
        <v>705</v>
      </c>
      <c r="C66" s="348"/>
      <c r="D66" s="348"/>
    </row>
    <row r="67" ht="23.25" spans="1:4">
      <c r="A67" s="352" t="s">
        <v>706</v>
      </c>
      <c r="B67" s="353" t="s">
        <v>707</v>
      </c>
      <c r="C67" s="353" t="s">
        <v>708</v>
      </c>
      <c r="D67" s="348"/>
    </row>
    <row r="68" ht="23.25" spans="1:4">
      <c r="A68" s="350" t="s">
        <v>139</v>
      </c>
      <c r="B68" s="351" t="s">
        <v>709</v>
      </c>
      <c r="C68" s="348"/>
      <c r="D68" s="349"/>
    </row>
    <row r="69" ht="15" spans="1:4">
      <c r="A69" s="352" t="s">
        <v>544</v>
      </c>
      <c r="B69" s="351" t="s">
        <v>710</v>
      </c>
      <c r="C69" s="348"/>
      <c r="D69" s="349"/>
    </row>
    <row r="70" ht="15" spans="1:4">
      <c r="A70" s="352" t="s">
        <v>555</v>
      </c>
      <c r="B70" s="353" t="s">
        <v>711</v>
      </c>
      <c r="C70" s="353" t="s">
        <v>712</v>
      </c>
      <c r="D70" s="353" t="s">
        <v>593</v>
      </c>
    </row>
    <row r="71" ht="15" spans="1:4">
      <c r="A71" s="352" t="s">
        <v>713</v>
      </c>
      <c r="B71" s="353" t="s">
        <v>714</v>
      </c>
      <c r="C71" s="348"/>
      <c r="D71" s="349"/>
    </row>
    <row r="72" ht="15" spans="1:4">
      <c r="A72" s="352" t="s">
        <v>558</v>
      </c>
      <c r="B72" s="353" t="s">
        <v>715</v>
      </c>
      <c r="C72" s="353" t="s">
        <v>716</v>
      </c>
      <c r="D72" s="353" t="s">
        <v>593</v>
      </c>
    </row>
    <row r="73" ht="15" spans="1:4">
      <c r="A73" s="352" t="s">
        <v>560</v>
      </c>
      <c r="B73" s="353" t="s">
        <v>717</v>
      </c>
      <c r="C73" s="348"/>
      <c r="D73" s="353" t="s">
        <v>593</v>
      </c>
    </row>
    <row r="74" ht="15" spans="1:4">
      <c r="A74" s="352" t="s">
        <v>718</v>
      </c>
      <c r="B74" s="353" t="s">
        <v>719</v>
      </c>
      <c r="C74" s="348"/>
      <c r="D74" s="353" t="s">
        <v>593</v>
      </c>
    </row>
    <row r="75" ht="15" spans="1:4">
      <c r="A75" s="352" t="s">
        <v>720</v>
      </c>
      <c r="B75" s="353" t="s">
        <v>721</v>
      </c>
      <c r="C75" s="348"/>
      <c r="D75" s="353" t="s">
        <v>593</v>
      </c>
    </row>
    <row r="76" ht="15" spans="1:4">
      <c r="A76" s="350" t="s">
        <v>563</v>
      </c>
      <c r="B76" s="351" t="s">
        <v>722</v>
      </c>
      <c r="C76" s="348"/>
      <c r="D76" s="348"/>
    </row>
    <row r="77" ht="15" spans="1:4">
      <c r="A77" s="352" t="s">
        <v>723</v>
      </c>
      <c r="B77" s="353" t="s">
        <v>724</v>
      </c>
      <c r="C77" s="348"/>
      <c r="D77" s="348"/>
    </row>
    <row r="78" ht="15" spans="1:4">
      <c r="A78" s="352" t="s">
        <v>725</v>
      </c>
      <c r="B78" s="353" t="s">
        <v>726</v>
      </c>
      <c r="C78" s="353" t="s">
        <v>727</v>
      </c>
      <c r="D78" s="348"/>
    </row>
    <row r="79" ht="62" customHeight="1" spans="1:4">
      <c r="A79" s="352" t="s">
        <v>728</v>
      </c>
      <c r="B79" s="353" t="s">
        <v>729</v>
      </c>
      <c r="C79" s="353" t="s">
        <v>730</v>
      </c>
      <c r="D79" s="348"/>
    </row>
    <row r="80" ht="23.25" spans="1:4">
      <c r="A80" s="352" t="s">
        <v>731</v>
      </c>
      <c r="B80" s="353" t="s">
        <v>732</v>
      </c>
      <c r="C80" s="353" t="s">
        <v>733</v>
      </c>
      <c r="D80" s="348"/>
    </row>
    <row r="81" ht="55" customHeight="1" spans="1:4">
      <c r="A81" s="352" t="s">
        <v>734</v>
      </c>
      <c r="B81" s="353" t="s">
        <v>735</v>
      </c>
      <c r="C81" s="353" t="s">
        <v>736</v>
      </c>
      <c r="D81" s="348"/>
    </row>
    <row r="82" ht="34.5" spans="1:4">
      <c r="A82" s="352" t="s">
        <v>737</v>
      </c>
      <c r="B82" s="353" t="s">
        <v>738</v>
      </c>
      <c r="C82" s="353" t="s">
        <v>739</v>
      </c>
      <c r="D82" s="348"/>
    </row>
    <row r="83" ht="55" customHeight="1" spans="1:4">
      <c r="A83" s="352" t="s">
        <v>740</v>
      </c>
      <c r="B83" s="353" t="s">
        <v>741</v>
      </c>
      <c r="C83" s="353" t="s">
        <v>742</v>
      </c>
      <c r="D83" s="348"/>
    </row>
    <row r="84" ht="34.5" spans="1:4">
      <c r="A84" s="352" t="s">
        <v>743</v>
      </c>
      <c r="B84" s="353" t="s">
        <v>744</v>
      </c>
      <c r="C84" s="353" t="s">
        <v>745</v>
      </c>
      <c r="D84" s="348"/>
    </row>
    <row r="85" ht="72" customHeight="1" spans="1:4">
      <c r="A85" s="352" t="s">
        <v>746</v>
      </c>
      <c r="B85" s="353" t="s">
        <v>747</v>
      </c>
      <c r="C85" s="353" t="s">
        <v>748</v>
      </c>
      <c r="D85" s="348"/>
    </row>
    <row r="86" ht="34.5" spans="1:4">
      <c r="A86" s="352" t="s">
        <v>749</v>
      </c>
      <c r="B86" s="353" t="s">
        <v>750</v>
      </c>
      <c r="C86" s="353" t="s">
        <v>751</v>
      </c>
      <c r="D86" s="348"/>
    </row>
    <row r="87" ht="23.25" spans="1:4">
      <c r="A87" s="352" t="s">
        <v>752</v>
      </c>
      <c r="B87" s="353" t="s">
        <v>753</v>
      </c>
      <c r="C87" s="353" t="s">
        <v>754</v>
      </c>
      <c r="D87" s="348"/>
    </row>
    <row r="88" ht="15" spans="1:4">
      <c r="A88" s="352" t="s">
        <v>755</v>
      </c>
      <c r="B88" s="353" t="s">
        <v>756</v>
      </c>
      <c r="C88" s="348"/>
      <c r="D88" s="348"/>
    </row>
    <row r="89" ht="15" spans="1:4">
      <c r="A89" s="352" t="s">
        <v>757</v>
      </c>
      <c r="B89" s="353" t="s">
        <v>758</v>
      </c>
      <c r="C89" s="348"/>
      <c r="D89" s="348"/>
    </row>
    <row r="90" ht="15" spans="1:4">
      <c r="A90" s="346" t="s">
        <v>759</v>
      </c>
      <c r="B90" s="347" t="s">
        <v>760</v>
      </c>
      <c r="C90" s="348"/>
      <c r="D90" s="348"/>
    </row>
    <row r="91" ht="57" customHeight="1" spans="1:4">
      <c r="A91" s="350" t="s">
        <v>761</v>
      </c>
      <c r="B91" s="351" t="s">
        <v>762</v>
      </c>
      <c r="C91" s="353" t="s">
        <v>763</v>
      </c>
      <c r="D91" s="349"/>
    </row>
    <row r="92" ht="45.75" spans="1:4">
      <c r="A92" s="350" t="s">
        <v>764</v>
      </c>
      <c r="B92" s="351" t="s">
        <v>765</v>
      </c>
      <c r="C92" s="353" t="s">
        <v>766</v>
      </c>
      <c r="D92" s="349"/>
    </row>
    <row r="93" ht="39" customHeight="1" spans="1:4">
      <c r="A93" s="350" t="s">
        <v>170</v>
      </c>
      <c r="B93" s="351" t="s">
        <v>767</v>
      </c>
      <c r="C93" s="353" t="s">
        <v>768</v>
      </c>
      <c r="D93" s="349"/>
    </row>
    <row r="94" ht="15" spans="1:4">
      <c r="A94" s="352" t="s">
        <v>769</v>
      </c>
      <c r="B94" s="353" t="s">
        <v>770</v>
      </c>
      <c r="C94" s="348"/>
      <c r="D94" s="349"/>
    </row>
    <row r="95" ht="15" spans="1:4">
      <c r="A95" s="352" t="s">
        <v>771</v>
      </c>
      <c r="B95" s="353" t="s">
        <v>772</v>
      </c>
      <c r="C95" s="348"/>
      <c r="D95" s="349"/>
    </row>
    <row r="96" ht="15" spans="1:4">
      <c r="A96" s="352" t="s">
        <v>773</v>
      </c>
      <c r="B96" s="353" t="s">
        <v>774</v>
      </c>
      <c r="C96" s="348"/>
      <c r="D96" s="349"/>
    </row>
    <row r="97" ht="15" spans="1:4">
      <c r="A97" s="352" t="s">
        <v>775</v>
      </c>
      <c r="B97" s="353" t="s">
        <v>776</v>
      </c>
      <c r="C97" s="348"/>
      <c r="D97" s="349"/>
    </row>
    <row r="98" ht="15" spans="1:4">
      <c r="A98" s="346" t="s">
        <v>777</v>
      </c>
      <c r="B98" s="347" t="s">
        <v>778</v>
      </c>
      <c r="C98" s="348"/>
      <c r="D98" s="349"/>
    </row>
    <row r="99" ht="15" spans="1:4">
      <c r="A99" s="350" t="s">
        <v>779</v>
      </c>
      <c r="B99" s="351" t="s">
        <v>780</v>
      </c>
      <c r="C99" s="348"/>
      <c r="D99" s="349"/>
    </row>
    <row r="100" ht="15" spans="1:4">
      <c r="A100" s="350" t="s">
        <v>781</v>
      </c>
      <c r="B100" s="351" t="s">
        <v>782</v>
      </c>
      <c r="C100" s="349"/>
      <c r="D100" s="351" t="s">
        <v>783</v>
      </c>
    </row>
    <row r="101" ht="47" customHeight="1" spans="1:4">
      <c r="A101" s="352" t="s">
        <v>784</v>
      </c>
      <c r="B101" s="353" t="s">
        <v>785</v>
      </c>
      <c r="C101" s="353" t="s">
        <v>786</v>
      </c>
      <c r="D101" s="349"/>
    </row>
    <row r="102" ht="15" spans="1:4">
      <c r="A102" s="352" t="s">
        <v>787</v>
      </c>
      <c r="B102" s="353" t="s">
        <v>788</v>
      </c>
      <c r="C102" s="353" t="s">
        <v>789</v>
      </c>
      <c r="D102" s="349"/>
    </row>
    <row r="103" ht="15" spans="1:4">
      <c r="A103" s="350" t="s">
        <v>790</v>
      </c>
      <c r="B103" s="351" t="s">
        <v>791</v>
      </c>
      <c r="C103" s="348"/>
      <c r="D103" s="349"/>
    </row>
    <row r="104" ht="15" spans="1:4">
      <c r="A104" s="350" t="s">
        <v>792</v>
      </c>
      <c r="B104" s="351" t="s">
        <v>793</v>
      </c>
      <c r="C104" s="354" t="s">
        <v>794</v>
      </c>
      <c r="D104" s="348"/>
    </row>
    <row r="105" ht="15" spans="1:4">
      <c r="A105" s="350" t="s">
        <v>795</v>
      </c>
      <c r="B105" s="351" t="s">
        <v>796</v>
      </c>
      <c r="C105" s="349"/>
      <c r="D105" s="349"/>
    </row>
    <row r="106" ht="60" customHeight="1" spans="1:4">
      <c r="A106" s="352" t="s">
        <v>576</v>
      </c>
      <c r="B106" s="353" t="s">
        <v>797</v>
      </c>
      <c r="C106" s="353" t="s">
        <v>798</v>
      </c>
      <c r="D106" s="355"/>
    </row>
  </sheetData>
  <mergeCells count="1">
    <mergeCell ref="A1:D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Q1"/>
    </sheetView>
  </sheetViews>
  <sheetFormatPr defaultColWidth="8.75" defaultRowHeight="14.25"/>
  <cols>
    <col min="1" max="1" width="5" customWidth="1"/>
    <col min="2" max="2" width="5.08333333333333" customWidth="1"/>
    <col min="3" max="3" width="17.0833333333333" customWidth="1"/>
    <col min="4" max="4" width="17.75" customWidth="1"/>
    <col min="5" max="5" width="6.5" customWidth="1"/>
    <col min="6" max="6" width="5.08333333333333" customWidth="1"/>
    <col min="7" max="7" width="23.75" customWidth="1"/>
    <col min="8" max="8" width="5.33333333333333" customWidth="1"/>
    <col min="9" max="9" width="8.83333333333333" customWidth="1"/>
    <col min="10" max="10" width="6.58333333333333" customWidth="1"/>
    <col min="11" max="11" width="14.25" customWidth="1"/>
    <col min="12" max="12" width="13.5" customWidth="1"/>
    <col min="13" max="13" width="16.8333333333333" customWidth="1"/>
    <col min="14" max="14" width="18.5" customWidth="1"/>
    <col min="15" max="15" width="16.3333333333333" customWidth="1"/>
    <col min="16" max="16" width="15.3333333333333" customWidth="1"/>
    <col min="17" max="17" width="10.5" customWidth="1"/>
    <col min="18" max="18" width="1.83333333333333" customWidth="1"/>
    <col min="19" max="19" width="2.5" hidden="1" customWidth="1"/>
    <col min="20" max="26" width="9.08333333333333" hidden="1" customWidth="1"/>
    <col min="27" max="27" width="11.3333333333333" hidden="1" customWidth="1"/>
  </cols>
  <sheetData>
    <row r="1" ht="49" customHeight="1" spans="1:27">
      <c r="A1" s="330" t="s">
        <v>799</v>
      </c>
      <c r="B1" s="330"/>
      <c r="C1" s="330"/>
      <c r="D1" s="330"/>
      <c r="E1" s="330"/>
      <c r="F1" s="330"/>
      <c r="G1" s="330"/>
      <c r="H1" s="330"/>
      <c r="I1" s="330"/>
      <c r="J1" s="330"/>
      <c r="K1" s="334"/>
      <c r="L1" s="330"/>
      <c r="M1" s="330"/>
      <c r="N1" s="330"/>
      <c r="O1" s="334"/>
      <c r="P1" s="334"/>
      <c r="Q1" s="334"/>
      <c r="R1" s="333"/>
      <c r="S1" s="333"/>
      <c r="T1" s="333"/>
      <c r="U1" s="333"/>
      <c r="V1" s="333"/>
      <c r="W1" s="333"/>
      <c r="X1" s="333"/>
      <c r="Y1" s="333"/>
      <c r="Z1" s="333"/>
      <c r="AA1" s="333"/>
    </row>
    <row r="2" ht="22.5" customHeight="1" spans="1:27">
      <c r="A2" s="36" t="s">
        <v>2</v>
      </c>
      <c r="B2" s="36" t="s">
        <v>3</v>
      </c>
      <c r="C2" s="9" t="s">
        <v>4</v>
      </c>
      <c r="D2" s="91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36" t="s">
        <v>10</v>
      </c>
      <c r="J2" s="36" t="s">
        <v>11</v>
      </c>
      <c r="K2" s="37" t="s">
        <v>12</v>
      </c>
      <c r="L2" s="11" t="s">
        <v>13</v>
      </c>
      <c r="M2" s="11" t="s">
        <v>14</v>
      </c>
      <c r="N2" s="38" t="s">
        <v>15</v>
      </c>
      <c r="O2" s="37" t="s">
        <v>16</v>
      </c>
      <c r="P2" s="335"/>
      <c r="Q2" s="341"/>
      <c r="R2" s="333"/>
      <c r="S2" s="333"/>
      <c r="T2" s="7" t="s">
        <v>17</v>
      </c>
      <c r="U2" s="46"/>
      <c r="V2" s="46"/>
      <c r="W2" s="46" t="s">
        <v>18</v>
      </c>
      <c r="X2" s="47"/>
      <c r="Y2" s="51"/>
      <c r="Z2" s="37" t="s">
        <v>19</v>
      </c>
      <c r="AA2" s="52" t="s">
        <v>20</v>
      </c>
    </row>
    <row r="3" ht="48" customHeight="1" spans="1:27">
      <c r="A3" s="331"/>
      <c r="B3" s="331"/>
      <c r="C3" s="13"/>
      <c r="D3" s="332"/>
      <c r="E3" s="15"/>
      <c r="F3" s="15"/>
      <c r="G3" s="15"/>
      <c r="H3" s="15"/>
      <c r="I3" s="331"/>
      <c r="J3" s="331"/>
      <c r="K3" s="336"/>
      <c r="L3" s="15"/>
      <c r="M3" s="15"/>
      <c r="N3" s="337"/>
      <c r="O3" s="37" t="s">
        <v>21</v>
      </c>
      <c r="P3" s="37" t="s">
        <v>22</v>
      </c>
      <c r="Q3" s="37" t="s">
        <v>23</v>
      </c>
      <c r="R3" s="333"/>
      <c r="S3" s="333"/>
      <c r="T3" s="7" t="s">
        <v>24</v>
      </c>
      <c r="U3" s="46" t="s">
        <v>25</v>
      </c>
      <c r="V3" s="46" t="s">
        <v>26</v>
      </c>
      <c r="W3" s="46" t="s">
        <v>24</v>
      </c>
      <c r="X3" s="46" t="s">
        <v>25</v>
      </c>
      <c r="Y3" s="11" t="s">
        <v>27</v>
      </c>
      <c r="Z3" s="52"/>
      <c r="AA3" s="52"/>
    </row>
    <row r="4" ht="27" customHeight="1" spans="1:27">
      <c r="A4" s="82" t="s">
        <v>800</v>
      </c>
      <c r="B4" s="83"/>
      <c r="C4" s="83"/>
      <c r="D4" s="84"/>
      <c r="E4" s="19"/>
      <c r="F4" s="19"/>
      <c r="G4" s="19"/>
      <c r="H4" s="19"/>
      <c r="I4" s="82"/>
      <c r="J4" s="82"/>
      <c r="K4" s="338">
        <f>SUM(K5:K14)</f>
        <v>576620</v>
      </c>
      <c r="L4" s="82"/>
      <c r="M4" s="82"/>
      <c r="N4" s="82"/>
      <c r="O4" s="338">
        <f>SUM(O5:O14)</f>
        <v>576620</v>
      </c>
      <c r="P4" s="338">
        <f>SUM(P5:P14)</f>
        <v>576620</v>
      </c>
      <c r="Q4" s="338">
        <f>SUM(Q5:Q14)</f>
        <v>0</v>
      </c>
      <c r="R4" s="333"/>
      <c r="S4" s="333"/>
      <c r="T4" s="36"/>
      <c r="U4" s="50">
        <v>0</v>
      </c>
      <c r="V4" s="50">
        <v>208</v>
      </c>
      <c r="W4" s="46">
        <f>600*0.4</f>
        <v>240</v>
      </c>
      <c r="X4" s="46">
        <f>800*0.4</f>
        <v>320</v>
      </c>
      <c r="Y4" s="46">
        <v>640</v>
      </c>
      <c r="Z4" s="52">
        <f>SUM(T4*W4+U4*X4+V4*Y4)</f>
        <v>133120</v>
      </c>
      <c r="AA4" s="52">
        <f>SUM(T4*W4+U4*X4+V4*Y4-P4)</f>
        <v>-443500</v>
      </c>
    </row>
    <row r="5" ht="30" customHeight="1" spans="1:27">
      <c r="A5" s="43">
        <v>1</v>
      </c>
      <c r="B5" s="43" t="s">
        <v>58</v>
      </c>
      <c r="C5" s="26" t="s">
        <v>801</v>
      </c>
      <c r="D5" s="100" t="s">
        <v>802</v>
      </c>
      <c r="E5" s="26"/>
      <c r="F5" s="26" t="s">
        <v>62</v>
      </c>
      <c r="G5" s="100" t="s">
        <v>803</v>
      </c>
      <c r="H5" s="26" t="s">
        <v>75</v>
      </c>
      <c r="I5" s="43">
        <v>3000</v>
      </c>
      <c r="J5" s="43">
        <v>12</v>
      </c>
      <c r="K5" s="94">
        <f t="shared" ref="K5:K14" si="0">SUM(I5*J5)</f>
        <v>36000</v>
      </c>
      <c r="L5" s="26" t="s">
        <v>197</v>
      </c>
      <c r="M5" s="26"/>
      <c r="N5" s="27" t="s">
        <v>66</v>
      </c>
      <c r="O5" s="44">
        <v>36000</v>
      </c>
      <c r="P5" s="339">
        <v>36000</v>
      </c>
      <c r="Q5" s="94"/>
      <c r="R5" s="333"/>
      <c r="S5" s="333"/>
      <c r="T5" s="333"/>
      <c r="U5" s="333"/>
      <c r="V5" s="333"/>
      <c r="W5" s="333"/>
      <c r="X5" s="333"/>
      <c r="Y5" s="333"/>
      <c r="Z5" s="333"/>
      <c r="AA5" s="333"/>
    </row>
    <row r="6" ht="30" customHeight="1" spans="1:27">
      <c r="A6" s="43">
        <v>2</v>
      </c>
      <c r="B6" s="43" t="s">
        <v>58</v>
      </c>
      <c r="C6" s="26" t="s">
        <v>801</v>
      </c>
      <c r="D6" s="100" t="s">
        <v>804</v>
      </c>
      <c r="E6" s="26"/>
      <c r="F6" s="26" t="s">
        <v>62</v>
      </c>
      <c r="G6" s="100" t="s">
        <v>805</v>
      </c>
      <c r="H6" s="26" t="s">
        <v>114</v>
      </c>
      <c r="I6" s="43">
        <v>1800</v>
      </c>
      <c r="J6" s="43">
        <v>43</v>
      </c>
      <c r="K6" s="94">
        <f t="shared" si="0"/>
        <v>77400</v>
      </c>
      <c r="L6" s="26" t="s">
        <v>197</v>
      </c>
      <c r="M6" s="26"/>
      <c r="N6" s="27" t="s">
        <v>66</v>
      </c>
      <c r="O6" s="44">
        <v>77400</v>
      </c>
      <c r="P6" s="44">
        <v>77400</v>
      </c>
      <c r="Q6" s="94"/>
      <c r="R6" s="333"/>
      <c r="S6" s="333"/>
      <c r="T6" s="333"/>
      <c r="U6" s="333"/>
      <c r="V6" s="333"/>
      <c r="W6" s="333"/>
      <c r="X6" s="333"/>
      <c r="Y6" s="333"/>
      <c r="Z6" s="333"/>
      <c r="AA6" s="333"/>
    </row>
    <row r="7" ht="30" customHeight="1" spans="1:27">
      <c r="A7" s="43">
        <v>3</v>
      </c>
      <c r="B7" s="43" t="s">
        <v>58</v>
      </c>
      <c r="C7" s="26" t="s">
        <v>801</v>
      </c>
      <c r="D7" s="100" t="s">
        <v>806</v>
      </c>
      <c r="E7" s="26"/>
      <c r="F7" s="26" t="s">
        <v>62</v>
      </c>
      <c r="G7" s="100" t="s">
        <v>807</v>
      </c>
      <c r="H7" s="26" t="s">
        <v>89</v>
      </c>
      <c r="I7" s="43">
        <v>530</v>
      </c>
      <c r="J7" s="43">
        <v>174</v>
      </c>
      <c r="K7" s="94">
        <f t="shared" si="0"/>
        <v>92220</v>
      </c>
      <c r="L7" s="26" t="s">
        <v>197</v>
      </c>
      <c r="M7" s="26"/>
      <c r="N7" s="27" t="s">
        <v>66</v>
      </c>
      <c r="O7" s="44">
        <v>92220</v>
      </c>
      <c r="P7" s="44">
        <v>92220</v>
      </c>
      <c r="Q7" s="94"/>
      <c r="R7" s="333"/>
      <c r="S7" s="333"/>
      <c r="T7" s="333"/>
      <c r="U7" s="333"/>
      <c r="V7" s="333"/>
      <c r="W7" s="333"/>
      <c r="X7" s="333"/>
      <c r="Y7" s="333"/>
      <c r="Z7" s="333"/>
      <c r="AA7" s="333"/>
    </row>
    <row r="8" ht="30" customHeight="1" spans="1:27">
      <c r="A8" s="43">
        <v>4</v>
      </c>
      <c r="B8" s="43" t="s">
        <v>58</v>
      </c>
      <c r="C8" s="26" t="s">
        <v>801</v>
      </c>
      <c r="D8" s="100" t="s">
        <v>808</v>
      </c>
      <c r="E8" s="26"/>
      <c r="F8" s="26" t="s">
        <v>62</v>
      </c>
      <c r="G8" s="100" t="s">
        <v>809</v>
      </c>
      <c r="H8" s="26" t="s">
        <v>200</v>
      </c>
      <c r="I8" s="43">
        <v>50000</v>
      </c>
      <c r="J8" s="43">
        <v>1</v>
      </c>
      <c r="K8" s="94">
        <f t="shared" si="0"/>
        <v>50000</v>
      </c>
      <c r="L8" s="26" t="s">
        <v>197</v>
      </c>
      <c r="M8" s="26"/>
      <c r="N8" s="27" t="s">
        <v>66</v>
      </c>
      <c r="O8" s="44">
        <v>50000</v>
      </c>
      <c r="P8" s="44">
        <v>50000</v>
      </c>
      <c r="Q8" s="94"/>
      <c r="R8" s="333"/>
      <c r="S8" s="333"/>
      <c r="T8" s="333"/>
      <c r="U8" s="333"/>
      <c r="V8" s="333"/>
      <c r="W8" s="333"/>
      <c r="X8" s="333"/>
      <c r="Y8" s="333"/>
      <c r="Z8" s="333"/>
      <c r="AA8" s="333"/>
    </row>
    <row r="9" ht="30" customHeight="1" spans="1:27">
      <c r="A9" s="43">
        <v>5</v>
      </c>
      <c r="B9" s="43" t="s">
        <v>58</v>
      </c>
      <c r="C9" s="26" t="s">
        <v>801</v>
      </c>
      <c r="D9" s="55" t="s">
        <v>810</v>
      </c>
      <c r="E9" s="55"/>
      <c r="F9" s="55" t="s">
        <v>62</v>
      </c>
      <c r="G9" s="55" t="s">
        <v>811</v>
      </c>
      <c r="H9" s="26" t="s">
        <v>200</v>
      </c>
      <c r="I9" s="54">
        <v>40000</v>
      </c>
      <c r="J9" s="54">
        <v>1</v>
      </c>
      <c r="K9" s="94">
        <f t="shared" si="0"/>
        <v>40000</v>
      </c>
      <c r="L9" s="55" t="s">
        <v>197</v>
      </c>
      <c r="M9" s="55"/>
      <c r="N9" s="27" t="s">
        <v>66</v>
      </c>
      <c r="O9" s="44">
        <v>40000</v>
      </c>
      <c r="P9" s="57">
        <v>40000</v>
      </c>
      <c r="Q9" s="342"/>
      <c r="R9" s="333"/>
      <c r="S9" s="333"/>
      <c r="T9" s="333"/>
      <c r="U9" s="333"/>
      <c r="V9" s="333"/>
      <c r="W9" s="333"/>
      <c r="X9" s="333"/>
      <c r="Y9" s="333"/>
      <c r="Z9" s="333"/>
      <c r="AA9" s="333"/>
    </row>
    <row r="10" ht="30" customHeight="1" spans="1:27">
      <c r="A10" s="43">
        <v>6</v>
      </c>
      <c r="B10" s="43" t="s">
        <v>58</v>
      </c>
      <c r="C10" s="26" t="s">
        <v>801</v>
      </c>
      <c r="D10" s="100" t="s">
        <v>812</v>
      </c>
      <c r="E10" s="26"/>
      <c r="F10" s="26" t="s">
        <v>171</v>
      </c>
      <c r="G10" s="100" t="s">
        <v>813</v>
      </c>
      <c r="H10" s="26" t="s">
        <v>200</v>
      </c>
      <c r="I10" s="43">
        <v>80000</v>
      </c>
      <c r="J10" s="43">
        <v>1</v>
      </c>
      <c r="K10" s="94">
        <f t="shared" si="0"/>
        <v>80000</v>
      </c>
      <c r="L10" s="26" t="s">
        <v>197</v>
      </c>
      <c r="M10" s="26"/>
      <c r="N10" s="27" t="s">
        <v>66</v>
      </c>
      <c r="O10" s="44">
        <v>80000</v>
      </c>
      <c r="P10" s="339">
        <v>80000</v>
      </c>
      <c r="Q10" s="94"/>
      <c r="R10" s="333"/>
      <c r="S10" s="333"/>
      <c r="T10" s="333"/>
      <c r="U10" s="333"/>
      <c r="V10" s="333"/>
      <c r="W10" s="333"/>
      <c r="X10" s="333"/>
      <c r="Y10" s="333"/>
      <c r="Z10" s="333"/>
      <c r="AA10" s="333"/>
    </row>
    <row r="11" ht="30" customHeight="1" spans="1:27">
      <c r="A11" s="43">
        <v>7</v>
      </c>
      <c r="B11" s="43" t="s">
        <v>58</v>
      </c>
      <c r="C11" s="26" t="s">
        <v>801</v>
      </c>
      <c r="D11" s="100" t="s">
        <v>814</v>
      </c>
      <c r="E11" s="26"/>
      <c r="F11" s="26" t="s">
        <v>171</v>
      </c>
      <c r="G11" s="100" t="s">
        <v>815</v>
      </c>
      <c r="H11" s="26" t="s">
        <v>309</v>
      </c>
      <c r="I11" s="43">
        <v>5000</v>
      </c>
      <c r="J11" s="43">
        <v>12</v>
      </c>
      <c r="K11" s="94">
        <f t="shared" si="0"/>
        <v>60000</v>
      </c>
      <c r="L11" s="26" t="s">
        <v>197</v>
      </c>
      <c r="M11" s="26"/>
      <c r="N11" s="27" t="s">
        <v>66</v>
      </c>
      <c r="O11" s="44">
        <v>60000</v>
      </c>
      <c r="P11" s="44">
        <v>60000</v>
      </c>
      <c r="Q11" s="94"/>
      <c r="R11" s="333"/>
      <c r="S11" s="333"/>
      <c r="T11" s="333"/>
      <c r="U11" s="333"/>
      <c r="V11" s="333"/>
      <c r="W11" s="333"/>
      <c r="X11" s="333"/>
      <c r="Y11" s="333"/>
      <c r="Z11" s="333"/>
      <c r="AA11" s="333"/>
    </row>
    <row r="12" ht="30" customHeight="1" spans="1:27">
      <c r="A12" s="43">
        <v>8</v>
      </c>
      <c r="B12" s="43" t="s">
        <v>58</v>
      </c>
      <c r="C12" s="55" t="s">
        <v>801</v>
      </c>
      <c r="D12" s="55" t="s">
        <v>816</v>
      </c>
      <c r="E12" s="55"/>
      <c r="F12" s="55" t="s">
        <v>171</v>
      </c>
      <c r="G12" s="55" t="s">
        <v>817</v>
      </c>
      <c r="H12" s="55" t="s">
        <v>309</v>
      </c>
      <c r="I12" s="54">
        <v>48000</v>
      </c>
      <c r="J12" s="54">
        <v>2</v>
      </c>
      <c r="K12" s="94">
        <f t="shared" si="0"/>
        <v>96000</v>
      </c>
      <c r="L12" s="55" t="s">
        <v>197</v>
      </c>
      <c r="M12" s="55"/>
      <c r="N12" s="27" t="s">
        <v>66</v>
      </c>
      <c r="O12" s="44">
        <v>96000</v>
      </c>
      <c r="P12" s="57">
        <v>96000</v>
      </c>
      <c r="Q12" s="342"/>
      <c r="R12" s="333"/>
      <c r="S12" s="333"/>
      <c r="T12" s="333"/>
      <c r="U12" s="333"/>
      <c r="V12" s="333"/>
      <c r="W12" s="333"/>
      <c r="X12" s="333"/>
      <c r="Y12" s="333"/>
      <c r="Z12" s="333"/>
      <c r="AA12" s="333"/>
    </row>
    <row r="13" ht="30" customHeight="1" spans="1:27">
      <c r="A13" s="43">
        <v>9</v>
      </c>
      <c r="B13" s="43" t="s">
        <v>58</v>
      </c>
      <c r="C13" s="55" t="s">
        <v>801</v>
      </c>
      <c r="D13" s="55" t="s">
        <v>818</v>
      </c>
      <c r="E13" s="55"/>
      <c r="F13" s="55" t="s">
        <v>171</v>
      </c>
      <c r="G13" s="55" t="s">
        <v>819</v>
      </c>
      <c r="H13" s="26" t="s">
        <v>290</v>
      </c>
      <c r="I13" s="54">
        <v>500</v>
      </c>
      <c r="J13" s="54">
        <v>40</v>
      </c>
      <c r="K13" s="94">
        <f t="shared" si="0"/>
        <v>20000</v>
      </c>
      <c r="L13" s="55" t="s">
        <v>197</v>
      </c>
      <c r="M13" s="55"/>
      <c r="N13" s="180" t="s">
        <v>66</v>
      </c>
      <c r="O13" s="57">
        <v>20000</v>
      </c>
      <c r="P13" s="57">
        <v>20000</v>
      </c>
      <c r="Q13" s="342"/>
      <c r="R13" s="333"/>
      <c r="S13" s="333"/>
      <c r="T13" s="333"/>
      <c r="U13" s="333"/>
      <c r="V13" s="333"/>
      <c r="W13" s="333"/>
      <c r="X13" s="333"/>
      <c r="Y13" s="333"/>
      <c r="Z13" s="333"/>
      <c r="AA13" s="333"/>
    </row>
    <row r="14" ht="30" customHeight="1" spans="1:27">
      <c r="A14" s="43">
        <v>10</v>
      </c>
      <c r="B14" s="43" t="s">
        <v>58</v>
      </c>
      <c r="C14" s="26" t="s">
        <v>801</v>
      </c>
      <c r="D14" s="26" t="s">
        <v>820</v>
      </c>
      <c r="E14" s="26"/>
      <c r="F14" s="26" t="s">
        <v>171</v>
      </c>
      <c r="G14" s="26" t="s">
        <v>821</v>
      </c>
      <c r="H14" s="26" t="s">
        <v>290</v>
      </c>
      <c r="I14" s="43">
        <v>500</v>
      </c>
      <c r="J14" s="43">
        <v>50</v>
      </c>
      <c r="K14" s="94">
        <f t="shared" si="0"/>
        <v>25000</v>
      </c>
      <c r="L14" s="26" t="s">
        <v>197</v>
      </c>
      <c r="M14" s="26"/>
      <c r="N14" s="27" t="s">
        <v>66</v>
      </c>
      <c r="O14" s="44">
        <v>25000</v>
      </c>
      <c r="P14" s="44">
        <v>25000</v>
      </c>
      <c r="Q14" s="94"/>
      <c r="R14" s="333"/>
      <c r="S14" s="333"/>
      <c r="T14" s="333"/>
      <c r="U14" s="333"/>
      <c r="V14" s="333"/>
      <c r="W14" s="333"/>
      <c r="X14" s="333"/>
      <c r="Y14" s="333"/>
      <c r="Z14" s="333"/>
      <c r="AA14" s="333"/>
    </row>
    <row r="15" spans="1:27">
      <c r="A15" s="333"/>
      <c r="B15" s="333"/>
      <c r="C15" s="333"/>
      <c r="D15" s="333"/>
      <c r="E15" s="333"/>
      <c r="F15" s="333"/>
      <c r="G15" s="333"/>
      <c r="H15" s="333"/>
      <c r="I15" s="340"/>
      <c r="J15" s="340"/>
      <c r="K15" s="325"/>
      <c r="L15" s="333"/>
      <c r="M15" s="333"/>
      <c r="N15" s="333"/>
      <c r="O15" s="325"/>
      <c r="P15" s="325"/>
      <c r="Q15" s="325"/>
      <c r="R15" s="333"/>
      <c r="S15" s="333"/>
      <c r="T15" s="333"/>
      <c r="U15" s="333"/>
      <c r="V15" s="333"/>
      <c r="W15" s="333"/>
      <c r="X15" s="333"/>
      <c r="Y15" s="333"/>
      <c r="Z15" s="333"/>
      <c r="AA15" s="333"/>
    </row>
    <row r="16" spans="1:27">
      <c r="A16" s="333"/>
      <c r="B16" s="333"/>
      <c r="C16" s="333"/>
      <c r="D16" s="333"/>
      <c r="E16" s="333"/>
      <c r="F16" s="333"/>
      <c r="G16" s="333"/>
      <c r="H16" s="333"/>
      <c r="I16" s="340"/>
      <c r="J16" s="340"/>
      <c r="K16" s="325"/>
      <c r="L16" s="333"/>
      <c r="M16" s="333"/>
      <c r="N16" s="333"/>
      <c r="O16" s="325"/>
      <c r="P16" s="325"/>
      <c r="Q16" s="325"/>
      <c r="R16" s="333"/>
      <c r="S16" s="333"/>
      <c r="T16" s="333"/>
      <c r="U16" s="333"/>
      <c r="V16" s="333"/>
      <c r="W16" s="333"/>
      <c r="X16" s="333"/>
      <c r="Y16" s="333"/>
      <c r="Z16" s="333"/>
      <c r="AA16" s="333"/>
    </row>
    <row r="17" spans="1:27">
      <c r="A17" s="333"/>
      <c r="B17" s="333"/>
      <c r="C17" s="333"/>
      <c r="D17" s="333"/>
      <c r="E17" s="333"/>
      <c r="F17" s="333"/>
      <c r="G17" s="333"/>
      <c r="H17" s="333"/>
      <c r="I17" s="340"/>
      <c r="J17" s="340"/>
      <c r="K17" s="325"/>
      <c r="L17" s="333"/>
      <c r="M17" s="333"/>
      <c r="N17" s="333"/>
      <c r="O17" s="325"/>
      <c r="P17" s="325"/>
      <c r="Q17" s="325"/>
      <c r="R17" s="333"/>
      <c r="S17" s="333"/>
      <c r="T17" s="333"/>
      <c r="U17" s="333"/>
      <c r="V17" s="333"/>
      <c r="W17" s="333"/>
      <c r="X17" s="333"/>
      <c r="Y17" s="333"/>
      <c r="Z17" s="333"/>
      <c r="AA17" s="333"/>
    </row>
    <row r="18" spans="1:27">
      <c r="A18" s="333"/>
      <c r="B18" s="333"/>
      <c r="C18" s="333"/>
      <c r="D18" s="333"/>
      <c r="E18" s="333"/>
      <c r="F18" s="333"/>
      <c r="G18" s="333"/>
      <c r="H18" s="333"/>
      <c r="I18" s="340"/>
      <c r="J18" s="340"/>
      <c r="K18" s="325"/>
      <c r="L18" s="333"/>
      <c r="M18" s="333"/>
      <c r="N18" s="333"/>
      <c r="O18" s="325"/>
      <c r="P18" s="325"/>
      <c r="Q18" s="325"/>
      <c r="R18" s="333"/>
      <c r="S18" s="333"/>
      <c r="T18" s="333"/>
      <c r="U18" s="333"/>
      <c r="V18" s="333"/>
      <c r="W18" s="333"/>
      <c r="X18" s="333"/>
      <c r="Y18" s="333"/>
      <c r="Z18" s="333"/>
      <c r="AA18" s="333"/>
    </row>
    <row r="19" spans="1:27">
      <c r="A19" s="333"/>
      <c r="B19" s="333"/>
      <c r="C19" s="333"/>
      <c r="D19" s="333"/>
      <c r="E19" s="333"/>
      <c r="F19" s="333"/>
      <c r="G19" s="333"/>
      <c r="H19" s="333"/>
      <c r="I19" s="340"/>
      <c r="J19" s="340"/>
      <c r="K19" s="325"/>
      <c r="L19" s="333"/>
      <c r="M19" s="333"/>
      <c r="N19" s="333"/>
      <c r="O19" s="325"/>
      <c r="P19" s="325"/>
      <c r="Q19" s="325"/>
      <c r="R19" s="333"/>
      <c r="S19" s="333"/>
      <c r="T19" s="333"/>
      <c r="U19" s="333"/>
      <c r="V19" s="333"/>
      <c r="W19" s="333"/>
      <c r="X19" s="333"/>
      <c r="Y19" s="333"/>
      <c r="Z19" s="333"/>
      <c r="AA19" s="333"/>
    </row>
    <row r="20" spans="1:27">
      <c r="A20" s="333"/>
      <c r="B20" s="333"/>
      <c r="C20" s="333"/>
      <c r="D20" s="333"/>
      <c r="E20" s="333"/>
      <c r="F20" s="333"/>
      <c r="G20" s="333"/>
      <c r="H20" s="333"/>
      <c r="I20" s="340"/>
      <c r="J20" s="340"/>
      <c r="K20" s="325"/>
      <c r="L20" s="333"/>
      <c r="M20" s="333"/>
      <c r="N20" s="333"/>
      <c r="O20" s="325"/>
      <c r="P20" s="325"/>
      <c r="Q20" s="325"/>
      <c r="R20" s="333"/>
      <c r="S20" s="333"/>
      <c r="T20" s="333"/>
      <c r="U20" s="333"/>
      <c r="V20" s="333"/>
      <c r="W20" s="333"/>
      <c r="X20" s="333"/>
      <c r="Y20" s="333"/>
      <c r="Z20" s="333"/>
      <c r="AA20" s="333"/>
    </row>
    <row r="21" spans="1:27">
      <c r="A21" s="333"/>
      <c r="B21" s="333"/>
      <c r="C21" s="333"/>
      <c r="D21" s="333"/>
      <c r="E21" s="333"/>
      <c r="F21" s="333"/>
      <c r="G21" s="333"/>
      <c r="H21" s="333"/>
      <c r="I21" s="340"/>
      <c r="J21" s="340"/>
      <c r="K21" s="325"/>
      <c r="L21" s="333"/>
      <c r="M21" s="333"/>
      <c r="N21" s="333"/>
      <c r="O21" s="325"/>
      <c r="P21" s="325"/>
      <c r="Q21" s="325"/>
      <c r="R21" s="333"/>
      <c r="S21" s="333"/>
      <c r="T21" s="333"/>
      <c r="U21" s="333"/>
      <c r="V21" s="333"/>
      <c r="W21" s="333"/>
      <c r="X21" s="333"/>
      <c r="Y21" s="333"/>
      <c r="Z21" s="333"/>
      <c r="AA21" s="333"/>
    </row>
    <row r="22" spans="1:27">
      <c r="A22" s="333"/>
      <c r="B22" s="333"/>
      <c r="C22" s="333"/>
      <c r="D22" s="333"/>
      <c r="E22" s="333"/>
      <c r="F22" s="333"/>
      <c r="G22" s="333"/>
      <c r="H22" s="333"/>
      <c r="I22" s="340"/>
      <c r="J22" s="340"/>
      <c r="K22" s="325"/>
      <c r="L22" s="333"/>
      <c r="M22" s="333"/>
      <c r="N22" s="333"/>
      <c r="O22" s="325"/>
      <c r="P22" s="325"/>
      <c r="Q22" s="325"/>
      <c r="R22" s="333"/>
      <c r="S22" s="333"/>
      <c r="T22" s="333"/>
      <c r="U22" s="333"/>
      <c r="V22" s="333"/>
      <c r="W22" s="333"/>
      <c r="X22" s="333"/>
      <c r="Y22" s="333"/>
      <c r="Z22" s="333"/>
      <c r="AA22" s="333"/>
    </row>
    <row r="23" spans="1:27">
      <c r="A23" s="333"/>
      <c r="B23" s="333"/>
      <c r="C23" s="333"/>
      <c r="D23" s="333"/>
      <c r="E23" s="333"/>
      <c r="F23" s="333"/>
      <c r="G23" s="333"/>
      <c r="H23" s="333"/>
      <c r="I23" s="340"/>
      <c r="J23" s="340"/>
      <c r="K23" s="325"/>
      <c r="L23" s="333"/>
      <c r="M23" s="333"/>
      <c r="N23" s="333"/>
      <c r="O23" s="325"/>
      <c r="P23" s="325"/>
      <c r="Q23" s="325"/>
      <c r="R23" s="333"/>
      <c r="S23" s="333"/>
      <c r="T23" s="333"/>
      <c r="U23" s="333"/>
      <c r="V23" s="333"/>
      <c r="W23" s="333"/>
      <c r="X23" s="333"/>
      <c r="Y23" s="333"/>
      <c r="Z23" s="333"/>
      <c r="AA23" s="333"/>
    </row>
    <row r="24" spans="1:27">
      <c r="A24" s="333"/>
      <c r="B24" s="333"/>
      <c r="C24" s="333"/>
      <c r="D24" s="333"/>
      <c r="E24" s="333"/>
      <c r="F24" s="333"/>
      <c r="G24" s="333"/>
      <c r="H24" s="333"/>
      <c r="I24" s="340"/>
      <c r="J24" s="340"/>
      <c r="K24" s="325"/>
      <c r="L24" s="333"/>
      <c r="M24" s="333"/>
      <c r="N24" s="333"/>
      <c r="O24" s="325"/>
      <c r="P24" s="325"/>
      <c r="Q24" s="325"/>
      <c r="R24" s="333"/>
      <c r="S24" s="333"/>
      <c r="T24" s="333"/>
      <c r="U24" s="333"/>
      <c r="V24" s="333"/>
      <c r="W24" s="333"/>
      <c r="X24" s="333"/>
      <c r="Y24" s="333"/>
      <c r="Z24" s="333"/>
      <c r="AA24" s="333"/>
    </row>
    <row r="25" spans="1:27">
      <c r="A25" s="333"/>
      <c r="B25" s="333"/>
      <c r="C25" s="333"/>
      <c r="D25" s="333"/>
      <c r="E25" s="333"/>
      <c r="F25" s="333"/>
      <c r="G25" s="333"/>
      <c r="H25" s="333"/>
      <c r="I25" s="340"/>
      <c r="J25" s="340"/>
      <c r="K25" s="325"/>
      <c r="L25" s="333"/>
      <c r="M25" s="333"/>
      <c r="N25" s="333"/>
      <c r="O25" s="325"/>
      <c r="P25" s="325"/>
      <c r="Q25" s="325"/>
      <c r="R25" s="333"/>
      <c r="S25" s="333"/>
      <c r="T25" s="333"/>
      <c r="U25" s="333"/>
      <c r="V25" s="333"/>
      <c r="W25" s="333"/>
      <c r="X25" s="333"/>
      <c r="Y25" s="333"/>
      <c r="Z25" s="333"/>
      <c r="AA25" s="333"/>
    </row>
    <row r="26" spans="1:27">
      <c r="A26" s="333"/>
      <c r="B26" s="333"/>
      <c r="C26" s="333"/>
      <c r="D26" s="333"/>
      <c r="E26" s="333"/>
      <c r="F26" s="333"/>
      <c r="G26" s="333"/>
      <c r="H26" s="333"/>
      <c r="I26" s="340"/>
      <c r="J26" s="340"/>
      <c r="K26" s="325"/>
      <c r="L26" s="333"/>
      <c r="M26" s="333"/>
      <c r="N26" s="333"/>
      <c r="O26" s="325"/>
      <c r="P26" s="325"/>
      <c r="Q26" s="325"/>
      <c r="R26" s="333"/>
      <c r="S26" s="333"/>
      <c r="T26" s="333"/>
      <c r="U26" s="333"/>
      <c r="V26" s="333"/>
      <c r="W26" s="333"/>
      <c r="X26" s="333"/>
      <c r="Y26" s="333"/>
      <c r="Z26" s="333"/>
      <c r="AA26" s="333"/>
    </row>
    <row r="27" spans="1:27">
      <c r="A27" s="333"/>
      <c r="B27" s="333"/>
      <c r="C27" s="333"/>
      <c r="D27" s="333"/>
      <c r="E27" s="333"/>
      <c r="F27" s="333"/>
      <c r="G27" s="333"/>
      <c r="H27" s="333"/>
      <c r="I27" s="340"/>
      <c r="J27" s="340"/>
      <c r="K27" s="325"/>
      <c r="L27" s="333"/>
      <c r="M27" s="333"/>
      <c r="N27" s="333"/>
      <c r="O27" s="325"/>
      <c r="P27" s="325"/>
      <c r="Q27" s="325"/>
      <c r="R27" s="333"/>
      <c r="S27" s="333"/>
      <c r="T27" s="333"/>
      <c r="U27" s="333"/>
      <c r="V27" s="333"/>
      <c r="W27" s="333"/>
      <c r="X27" s="333"/>
      <c r="Y27" s="333"/>
      <c r="Z27" s="333"/>
      <c r="AA27" s="333"/>
    </row>
    <row r="28" spans="1:27">
      <c r="A28" s="333"/>
      <c r="B28" s="333"/>
      <c r="C28" s="333"/>
      <c r="D28" s="333"/>
      <c r="E28" s="333"/>
      <c r="F28" s="333"/>
      <c r="G28" s="333"/>
      <c r="H28" s="333"/>
      <c r="I28" s="340"/>
      <c r="J28" s="340"/>
      <c r="K28" s="325"/>
      <c r="L28" s="333"/>
      <c r="M28" s="333"/>
      <c r="N28" s="333"/>
      <c r="O28" s="325"/>
      <c r="P28" s="325"/>
      <c r="Q28" s="325"/>
      <c r="R28" s="333"/>
      <c r="S28" s="333"/>
      <c r="T28" s="333"/>
      <c r="U28" s="333"/>
      <c r="V28" s="333"/>
      <c r="W28" s="333"/>
      <c r="X28" s="333"/>
      <c r="Y28" s="333"/>
      <c r="Z28" s="333"/>
      <c r="AA28" s="333"/>
    </row>
    <row r="29" spans="1:27">
      <c r="A29" s="333"/>
      <c r="B29" s="333"/>
      <c r="C29" s="333"/>
      <c r="D29" s="333"/>
      <c r="E29" s="333"/>
      <c r="F29" s="333"/>
      <c r="G29" s="333"/>
      <c r="H29" s="333"/>
      <c r="I29" s="340"/>
      <c r="J29" s="340"/>
      <c r="K29" s="325"/>
      <c r="L29" s="333"/>
      <c r="M29" s="333"/>
      <c r="N29" s="333"/>
      <c r="O29" s="325"/>
      <c r="P29" s="325"/>
      <c r="Q29" s="325"/>
      <c r="R29" s="333"/>
      <c r="S29" s="333"/>
      <c r="T29" s="333"/>
      <c r="U29" s="333"/>
      <c r="V29" s="333"/>
      <c r="W29" s="333"/>
      <c r="X29" s="333"/>
      <c r="Y29" s="333"/>
      <c r="Z29" s="333"/>
      <c r="AA29" s="333"/>
    </row>
    <row r="30" spans="1:27">
      <c r="A30" s="333"/>
      <c r="B30" s="333"/>
      <c r="C30" s="333"/>
      <c r="D30" s="333"/>
      <c r="E30" s="333"/>
      <c r="F30" s="333"/>
      <c r="G30" s="333"/>
      <c r="H30" s="333"/>
      <c r="I30" s="340"/>
      <c r="J30" s="340"/>
      <c r="K30" s="325"/>
      <c r="L30" s="333"/>
      <c r="M30" s="333"/>
      <c r="N30" s="333"/>
      <c r="O30" s="325"/>
      <c r="P30" s="325"/>
      <c r="Q30" s="325"/>
      <c r="R30" s="333"/>
      <c r="S30" s="333"/>
      <c r="T30" s="333"/>
      <c r="U30" s="333"/>
      <c r="V30" s="333"/>
      <c r="W30" s="333"/>
      <c r="X30" s="333"/>
      <c r="Y30" s="333"/>
      <c r="Z30" s="333"/>
      <c r="AA30" s="333"/>
    </row>
    <row r="31" spans="1:27">
      <c r="A31" s="333"/>
      <c r="B31" s="333"/>
      <c r="C31" s="333"/>
      <c r="D31" s="333"/>
      <c r="E31" s="333"/>
      <c r="F31" s="333"/>
      <c r="G31" s="333"/>
      <c r="H31" s="333"/>
      <c r="I31" s="340"/>
      <c r="J31" s="340"/>
      <c r="K31" s="325"/>
      <c r="L31" s="333"/>
      <c r="M31" s="333"/>
      <c r="N31" s="333"/>
      <c r="O31" s="325"/>
      <c r="P31" s="325"/>
      <c r="Q31" s="325"/>
      <c r="R31" s="333"/>
      <c r="S31" s="333"/>
      <c r="T31" s="333"/>
      <c r="U31" s="333"/>
      <c r="V31" s="333"/>
      <c r="W31" s="333"/>
      <c r="X31" s="333"/>
      <c r="Y31" s="333"/>
      <c r="Z31" s="333"/>
      <c r="AA31" s="333"/>
    </row>
    <row r="32" spans="1:27">
      <c r="A32" s="333"/>
      <c r="B32" s="333"/>
      <c r="C32" s="333"/>
      <c r="D32" s="333"/>
      <c r="E32" s="333"/>
      <c r="F32" s="333"/>
      <c r="G32" s="333"/>
      <c r="H32" s="333"/>
      <c r="I32" s="340"/>
      <c r="J32" s="340"/>
      <c r="K32" s="325"/>
      <c r="L32" s="333"/>
      <c r="M32" s="333"/>
      <c r="N32" s="333"/>
      <c r="O32" s="325"/>
      <c r="P32" s="325"/>
      <c r="Q32" s="325"/>
      <c r="R32" s="333"/>
      <c r="S32" s="333"/>
      <c r="T32" s="333"/>
      <c r="U32" s="333"/>
      <c r="V32" s="333"/>
      <c r="W32" s="333"/>
      <c r="X32" s="333"/>
      <c r="Y32" s="333"/>
      <c r="Z32" s="333"/>
      <c r="AA32" s="333"/>
    </row>
    <row r="33" spans="1:27">
      <c r="A33" s="333"/>
      <c r="B33" s="333"/>
      <c r="C33" s="333"/>
      <c r="D33" s="333"/>
      <c r="E33" s="333"/>
      <c r="F33" s="333"/>
      <c r="G33" s="333"/>
      <c r="H33" s="333"/>
      <c r="I33" s="340"/>
      <c r="J33" s="340"/>
      <c r="K33" s="325"/>
      <c r="L33" s="333"/>
      <c r="M33" s="333"/>
      <c r="N33" s="333"/>
      <c r="O33" s="325"/>
      <c r="P33" s="325"/>
      <c r="Q33" s="325"/>
      <c r="R33" s="333"/>
      <c r="S33" s="333"/>
      <c r="T33" s="333"/>
      <c r="U33" s="333"/>
      <c r="V33" s="333"/>
      <c r="W33" s="333"/>
      <c r="X33" s="333"/>
      <c r="Y33" s="333"/>
      <c r="Z33" s="333"/>
      <c r="AA33" s="333"/>
    </row>
    <row r="34" spans="1:27">
      <c r="A34" s="333"/>
      <c r="B34" s="333"/>
      <c r="C34" s="333"/>
      <c r="D34" s="333"/>
      <c r="E34" s="333"/>
      <c r="F34" s="333"/>
      <c r="G34" s="333"/>
      <c r="H34" s="333"/>
      <c r="I34" s="340"/>
      <c r="J34" s="340"/>
      <c r="K34" s="325"/>
      <c r="L34" s="333"/>
      <c r="M34" s="333"/>
      <c r="N34" s="333"/>
      <c r="O34" s="325"/>
      <c r="P34" s="325"/>
      <c r="Q34" s="325"/>
      <c r="R34" s="333"/>
      <c r="S34" s="333"/>
      <c r="T34" s="333"/>
      <c r="U34" s="333"/>
      <c r="V34" s="333"/>
      <c r="W34" s="333"/>
      <c r="X34" s="333"/>
      <c r="Y34" s="333"/>
      <c r="Z34" s="333"/>
      <c r="AA34" s="333"/>
    </row>
    <row r="35" spans="1:27">
      <c r="A35" s="333"/>
      <c r="B35" s="333"/>
      <c r="C35" s="333"/>
      <c r="D35" s="333"/>
      <c r="E35" s="333"/>
      <c r="F35" s="333"/>
      <c r="G35" s="333"/>
      <c r="H35" s="333"/>
      <c r="I35" s="340"/>
      <c r="J35" s="340"/>
      <c r="K35" s="325"/>
      <c r="L35" s="333"/>
      <c r="M35" s="333"/>
      <c r="N35" s="333"/>
      <c r="O35" s="325"/>
      <c r="P35" s="325"/>
      <c r="Q35" s="325"/>
      <c r="R35" s="333"/>
      <c r="S35" s="333"/>
      <c r="T35" s="333"/>
      <c r="U35" s="333"/>
      <c r="V35" s="333"/>
      <c r="W35" s="333"/>
      <c r="X35" s="333"/>
      <c r="Y35" s="333"/>
      <c r="Z35" s="333"/>
      <c r="AA35" s="333"/>
    </row>
    <row r="36" spans="1:27">
      <c r="A36" s="333"/>
      <c r="B36" s="333"/>
      <c r="C36" s="333"/>
      <c r="D36" s="333"/>
      <c r="E36" s="333"/>
      <c r="F36" s="333"/>
      <c r="G36" s="333"/>
      <c r="H36" s="333"/>
      <c r="I36" s="340"/>
      <c r="J36" s="340"/>
      <c r="K36" s="325"/>
      <c r="L36" s="333"/>
      <c r="M36" s="333"/>
      <c r="N36" s="333"/>
      <c r="O36" s="325"/>
      <c r="P36" s="325"/>
      <c r="Q36" s="325"/>
      <c r="R36" s="333"/>
      <c r="S36" s="333"/>
      <c r="T36" s="333"/>
      <c r="U36" s="333"/>
      <c r="V36" s="333"/>
      <c r="W36" s="333"/>
      <c r="X36" s="333"/>
      <c r="Y36" s="333"/>
      <c r="Z36" s="333"/>
      <c r="AA36" s="333"/>
    </row>
    <row r="37" spans="1:27">
      <c r="A37" s="333"/>
      <c r="B37" s="333"/>
      <c r="C37" s="333"/>
      <c r="D37" s="333"/>
      <c r="E37" s="333"/>
      <c r="F37" s="333"/>
      <c r="G37" s="333"/>
      <c r="H37" s="333"/>
      <c r="I37" s="340"/>
      <c r="J37" s="340"/>
      <c r="K37" s="325"/>
      <c r="L37" s="333"/>
      <c r="M37" s="333"/>
      <c r="N37" s="333"/>
      <c r="O37" s="325"/>
      <c r="P37" s="325"/>
      <c r="Q37" s="325"/>
      <c r="R37" s="333"/>
      <c r="S37" s="333"/>
      <c r="T37" s="333"/>
      <c r="U37" s="333"/>
      <c r="V37" s="333"/>
      <c r="W37" s="333"/>
      <c r="X37" s="333"/>
      <c r="Y37" s="333"/>
      <c r="Z37" s="333"/>
      <c r="AA37" s="333"/>
    </row>
    <row r="38" spans="1:27">
      <c r="A38" s="333"/>
      <c r="B38" s="333"/>
      <c r="C38" s="333"/>
      <c r="D38" s="333"/>
      <c r="E38" s="333"/>
      <c r="F38" s="333"/>
      <c r="G38" s="333"/>
      <c r="H38" s="333"/>
      <c r="I38" s="340"/>
      <c r="J38" s="340"/>
      <c r="K38" s="325"/>
      <c r="L38" s="333"/>
      <c r="M38" s="333"/>
      <c r="N38" s="333"/>
      <c r="O38" s="325"/>
      <c r="P38" s="325"/>
      <c r="Q38" s="325"/>
      <c r="R38" s="333"/>
      <c r="S38" s="333"/>
      <c r="T38" s="333"/>
      <c r="U38" s="333"/>
      <c r="V38" s="333"/>
      <c r="W38" s="333"/>
      <c r="X38" s="333"/>
      <c r="Y38" s="333"/>
      <c r="Z38" s="333"/>
      <c r="AA38" s="333"/>
    </row>
    <row r="39" spans="1:27">
      <c r="A39" s="333"/>
      <c r="B39" s="333"/>
      <c r="C39" s="333"/>
      <c r="D39" s="333"/>
      <c r="E39" s="333"/>
      <c r="F39" s="333"/>
      <c r="G39" s="333"/>
      <c r="H39" s="333"/>
      <c r="I39" s="340"/>
      <c r="J39" s="340"/>
      <c r="K39" s="325"/>
      <c r="L39" s="333"/>
      <c r="M39" s="333"/>
      <c r="N39" s="333"/>
      <c r="O39" s="325"/>
      <c r="P39" s="325"/>
      <c r="Q39" s="325"/>
      <c r="R39" s="333"/>
      <c r="S39" s="333"/>
      <c r="T39" s="333"/>
      <c r="U39" s="333"/>
      <c r="V39" s="333"/>
      <c r="W39" s="333"/>
      <c r="X39" s="333"/>
      <c r="Y39" s="333"/>
      <c r="Z39" s="333"/>
      <c r="AA39" s="333"/>
    </row>
    <row r="40" spans="1:27">
      <c r="A40" s="333"/>
      <c r="B40" s="333"/>
      <c r="C40" s="333"/>
      <c r="D40" s="333"/>
      <c r="E40" s="333"/>
      <c r="F40" s="333"/>
      <c r="G40" s="333"/>
      <c r="H40" s="333"/>
      <c r="I40" s="340"/>
      <c r="J40" s="340"/>
      <c r="K40" s="325"/>
      <c r="L40" s="333"/>
      <c r="M40" s="333"/>
      <c r="N40" s="333"/>
      <c r="O40" s="325"/>
      <c r="P40" s="325"/>
      <c r="Q40" s="325"/>
      <c r="R40" s="333"/>
      <c r="S40" s="333"/>
      <c r="T40" s="333"/>
      <c r="U40" s="333"/>
      <c r="V40" s="333"/>
      <c r="W40" s="333"/>
      <c r="X40" s="333"/>
      <c r="Y40" s="333"/>
      <c r="Z40" s="333"/>
      <c r="AA40" s="333"/>
    </row>
    <row r="41" spans="1:27">
      <c r="A41" s="333"/>
      <c r="B41" s="333"/>
      <c r="C41" s="333"/>
      <c r="D41" s="333"/>
      <c r="E41" s="333"/>
      <c r="F41" s="333"/>
      <c r="G41" s="333"/>
      <c r="H41" s="333"/>
      <c r="I41" s="340"/>
      <c r="J41" s="340"/>
      <c r="K41" s="325"/>
      <c r="L41" s="333"/>
      <c r="M41" s="333"/>
      <c r="N41" s="333"/>
      <c r="O41" s="325"/>
      <c r="P41" s="325"/>
      <c r="Q41" s="325"/>
      <c r="R41" s="333"/>
      <c r="S41" s="333"/>
      <c r="T41" s="333"/>
      <c r="U41" s="333"/>
      <c r="V41" s="333"/>
      <c r="W41" s="333"/>
      <c r="X41" s="333"/>
      <c r="Y41" s="333"/>
      <c r="Z41" s="333"/>
      <c r="AA41" s="333"/>
    </row>
    <row r="42" spans="1:27">
      <c r="A42" s="333"/>
      <c r="B42" s="333"/>
      <c r="C42" s="333"/>
      <c r="D42" s="333"/>
      <c r="E42" s="333"/>
      <c r="F42" s="333"/>
      <c r="G42" s="333"/>
      <c r="H42" s="333"/>
      <c r="I42" s="340"/>
      <c r="J42" s="340"/>
      <c r="K42" s="325"/>
      <c r="L42" s="333"/>
      <c r="M42" s="333"/>
      <c r="N42" s="333"/>
      <c r="O42" s="325"/>
      <c r="P42" s="325"/>
      <c r="Q42" s="325"/>
      <c r="R42" s="333"/>
      <c r="S42" s="333"/>
      <c r="T42" s="333"/>
      <c r="U42" s="333"/>
      <c r="V42" s="333"/>
      <c r="W42" s="333"/>
      <c r="X42" s="333"/>
      <c r="Y42" s="333"/>
      <c r="Z42" s="333"/>
      <c r="AA42" s="333"/>
    </row>
    <row r="43" spans="1:27">
      <c r="A43" s="333"/>
      <c r="B43" s="333"/>
      <c r="C43" s="333"/>
      <c r="D43" s="333"/>
      <c r="E43" s="333"/>
      <c r="F43" s="333"/>
      <c r="G43" s="333"/>
      <c r="H43" s="333"/>
      <c r="I43" s="340"/>
      <c r="J43" s="340"/>
      <c r="K43" s="325"/>
      <c r="L43" s="333"/>
      <c r="M43" s="333"/>
      <c r="N43" s="333"/>
      <c r="O43" s="325"/>
      <c r="P43" s="325"/>
      <c r="Q43" s="325"/>
      <c r="R43" s="333"/>
      <c r="S43" s="333"/>
      <c r="T43" s="333"/>
      <c r="U43" s="333"/>
      <c r="V43" s="333"/>
      <c r="W43" s="333"/>
      <c r="X43" s="333"/>
      <c r="Y43" s="333"/>
      <c r="Z43" s="333"/>
      <c r="AA43" s="333"/>
    </row>
    <row r="44" spans="1:27">
      <c r="A44" s="333"/>
      <c r="B44" s="333"/>
      <c r="C44" s="333"/>
      <c r="D44" s="333"/>
      <c r="E44" s="333"/>
      <c r="F44" s="333"/>
      <c r="G44" s="333"/>
      <c r="H44" s="333"/>
      <c r="I44" s="340"/>
      <c r="J44" s="340"/>
      <c r="K44" s="325"/>
      <c r="L44" s="333"/>
      <c r="M44" s="333"/>
      <c r="N44" s="333"/>
      <c r="O44" s="325"/>
      <c r="P44" s="325"/>
      <c r="Q44" s="325"/>
      <c r="R44" s="333"/>
      <c r="S44" s="333"/>
      <c r="T44" s="333"/>
      <c r="U44" s="333"/>
      <c r="V44" s="333"/>
      <c r="W44" s="333"/>
      <c r="X44" s="333"/>
      <c r="Y44" s="333"/>
      <c r="Z44" s="333"/>
      <c r="AA44" s="333"/>
    </row>
    <row r="45" spans="1:27">
      <c r="A45" s="333"/>
      <c r="B45" s="333"/>
      <c r="C45" s="333"/>
      <c r="D45" s="333"/>
      <c r="E45" s="333"/>
      <c r="F45" s="333"/>
      <c r="G45" s="333"/>
      <c r="H45" s="333"/>
      <c r="I45" s="340"/>
      <c r="J45" s="340"/>
      <c r="K45" s="325"/>
      <c r="L45" s="333"/>
      <c r="M45" s="333"/>
      <c r="N45" s="333"/>
      <c r="O45" s="325"/>
      <c r="P45" s="325"/>
      <c r="Q45" s="325"/>
      <c r="R45" s="333"/>
      <c r="S45" s="333"/>
      <c r="T45" s="333"/>
      <c r="U45" s="333"/>
      <c r="V45" s="333"/>
      <c r="W45" s="333"/>
      <c r="X45" s="333"/>
      <c r="Y45" s="333"/>
      <c r="Z45" s="333"/>
      <c r="AA45" s="333"/>
    </row>
    <row r="46" spans="1:27">
      <c r="A46" s="333"/>
      <c r="B46" s="333"/>
      <c r="C46" s="333"/>
      <c r="D46" s="333"/>
      <c r="E46" s="333"/>
      <c r="F46" s="333"/>
      <c r="G46" s="333"/>
      <c r="H46" s="333"/>
      <c r="I46" s="340"/>
      <c r="J46" s="340"/>
      <c r="K46" s="325"/>
      <c r="L46" s="333"/>
      <c r="M46" s="333"/>
      <c r="N46" s="333"/>
      <c r="O46" s="325"/>
      <c r="P46" s="325"/>
      <c r="Q46" s="325"/>
      <c r="R46" s="333"/>
      <c r="S46" s="333"/>
      <c r="T46" s="333"/>
      <c r="U46" s="333"/>
      <c r="V46" s="333"/>
      <c r="W46" s="333"/>
      <c r="X46" s="333"/>
      <c r="Y46" s="333"/>
      <c r="Z46" s="333"/>
      <c r="AA46" s="333"/>
    </row>
    <row r="47" spans="1:27">
      <c r="A47" s="333"/>
      <c r="B47" s="333"/>
      <c r="C47" s="333"/>
      <c r="D47" s="333"/>
      <c r="E47" s="333"/>
      <c r="F47" s="333"/>
      <c r="G47" s="333"/>
      <c r="H47" s="333"/>
      <c r="I47" s="340"/>
      <c r="J47" s="340"/>
      <c r="K47" s="325"/>
      <c r="L47" s="333"/>
      <c r="M47" s="333"/>
      <c r="N47" s="333"/>
      <c r="O47" s="325"/>
      <c r="P47" s="325"/>
      <c r="Q47" s="325"/>
      <c r="R47" s="333"/>
      <c r="S47" s="333"/>
      <c r="T47" s="333"/>
      <c r="U47" s="333"/>
      <c r="V47" s="333"/>
      <c r="W47" s="333"/>
      <c r="X47" s="333"/>
      <c r="Y47" s="333"/>
      <c r="Z47" s="333"/>
      <c r="AA47" s="333"/>
    </row>
    <row r="48" spans="1:27">
      <c r="A48" s="333"/>
      <c r="B48" s="333"/>
      <c r="C48" s="333"/>
      <c r="D48" s="333"/>
      <c r="E48" s="333"/>
      <c r="F48" s="333"/>
      <c r="G48" s="333"/>
      <c r="H48" s="333"/>
      <c r="I48" s="340"/>
      <c r="J48" s="340"/>
      <c r="K48" s="325"/>
      <c r="L48" s="333"/>
      <c r="M48" s="333"/>
      <c r="N48" s="333"/>
      <c r="O48" s="325"/>
      <c r="P48" s="325"/>
      <c r="Q48" s="325"/>
      <c r="R48" s="333"/>
      <c r="S48" s="333"/>
      <c r="T48" s="333"/>
      <c r="U48" s="333"/>
      <c r="V48" s="333"/>
      <c r="W48" s="333"/>
      <c r="X48" s="333"/>
      <c r="Y48" s="333"/>
      <c r="Z48" s="333"/>
      <c r="AA48" s="333"/>
    </row>
    <row r="49" spans="1:27">
      <c r="A49" s="333"/>
      <c r="B49" s="333"/>
      <c r="C49" s="333"/>
      <c r="D49" s="333"/>
      <c r="E49" s="333"/>
      <c r="F49" s="333"/>
      <c r="G49" s="333"/>
      <c r="H49" s="333"/>
      <c r="I49" s="340"/>
      <c r="J49" s="340"/>
      <c r="K49" s="325"/>
      <c r="L49" s="333"/>
      <c r="M49" s="333"/>
      <c r="N49" s="333"/>
      <c r="O49" s="325"/>
      <c r="P49" s="325"/>
      <c r="Q49" s="325"/>
      <c r="R49" s="333"/>
      <c r="S49" s="333"/>
      <c r="T49" s="333"/>
      <c r="U49" s="333"/>
      <c r="V49" s="333"/>
      <c r="W49" s="333"/>
      <c r="X49" s="333"/>
      <c r="Y49" s="333"/>
      <c r="Z49" s="333"/>
      <c r="AA49" s="333"/>
    </row>
    <row r="50" spans="1:27">
      <c r="A50" s="333"/>
      <c r="B50" s="333"/>
      <c r="C50" s="333"/>
      <c r="D50" s="333"/>
      <c r="E50" s="333"/>
      <c r="F50" s="333"/>
      <c r="G50" s="333"/>
      <c r="H50" s="333"/>
      <c r="I50" s="340"/>
      <c r="J50" s="340"/>
      <c r="K50" s="325"/>
      <c r="L50" s="333"/>
      <c r="M50" s="333"/>
      <c r="N50" s="333"/>
      <c r="O50" s="325"/>
      <c r="P50" s="325"/>
      <c r="Q50" s="325"/>
      <c r="R50" s="333"/>
      <c r="S50" s="333"/>
      <c r="T50" s="333"/>
      <c r="U50" s="333"/>
      <c r="V50" s="333"/>
      <c r="W50" s="333"/>
      <c r="X50" s="333"/>
      <c r="Y50" s="333"/>
      <c r="Z50" s="333"/>
      <c r="AA50" s="333"/>
    </row>
    <row r="51" spans="1:27">
      <c r="A51" s="333"/>
      <c r="B51" s="333"/>
      <c r="C51" s="333"/>
      <c r="D51" s="333"/>
      <c r="E51" s="333"/>
      <c r="F51" s="333"/>
      <c r="G51" s="333"/>
      <c r="H51" s="333"/>
      <c r="I51" s="340"/>
      <c r="J51" s="340"/>
      <c r="K51" s="325"/>
      <c r="L51" s="333"/>
      <c r="M51" s="333"/>
      <c r="N51" s="333"/>
      <c r="O51" s="325"/>
      <c r="P51" s="325"/>
      <c r="Q51" s="325"/>
      <c r="R51" s="333"/>
      <c r="S51" s="333"/>
      <c r="T51" s="333"/>
      <c r="U51" s="333"/>
      <c r="V51" s="333"/>
      <c r="W51" s="333"/>
      <c r="X51" s="333"/>
      <c r="Y51" s="333"/>
      <c r="Z51" s="333"/>
      <c r="AA51" s="333"/>
    </row>
    <row r="52" spans="1:27">
      <c r="A52" s="333"/>
      <c r="B52" s="333"/>
      <c r="C52" s="333"/>
      <c r="D52" s="333"/>
      <c r="E52" s="333"/>
      <c r="F52" s="333"/>
      <c r="G52" s="333"/>
      <c r="H52" s="333"/>
      <c r="I52" s="340"/>
      <c r="J52" s="340"/>
      <c r="K52" s="325"/>
      <c r="L52" s="333"/>
      <c r="M52" s="333"/>
      <c r="N52" s="333"/>
      <c r="O52" s="325"/>
      <c r="P52" s="325"/>
      <c r="Q52" s="325"/>
      <c r="R52" s="333"/>
      <c r="S52" s="333"/>
      <c r="T52" s="333"/>
      <c r="U52" s="333"/>
      <c r="V52" s="333"/>
      <c r="W52" s="333"/>
      <c r="X52" s="333"/>
      <c r="Y52" s="333"/>
      <c r="Z52" s="333"/>
      <c r="AA52" s="333"/>
    </row>
    <row r="53" spans="1:27">
      <c r="A53" s="333"/>
      <c r="B53" s="333"/>
      <c r="C53" s="333"/>
      <c r="D53" s="333"/>
      <c r="E53" s="333"/>
      <c r="F53" s="333"/>
      <c r="G53" s="333"/>
      <c r="H53" s="333"/>
      <c r="I53" s="340"/>
      <c r="J53" s="340"/>
      <c r="K53" s="325"/>
      <c r="L53" s="333"/>
      <c r="M53" s="333"/>
      <c r="N53" s="333"/>
      <c r="O53" s="325"/>
      <c r="P53" s="325"/>
      <c r="Q53" s="325"/>
      <c r="R53" s="333"/>
      <c r="S53" s="333"/>
      <c r="T53" s="333"/>
      <c r="U53" s="333"/>
      <c r="V53" s="333"/>
      <c r="W53" s="333"/>
      <c r="X53" s="333"/>
      <c r="Y53" s="333"/>
      <c r="Z53" s="333"/>
      <c r="AA53" s="333"/>
    </row>
    <row r="54" spans="1:27">
      <c r="A54" s="333"/>
      <c r="B54" s="333"/>
      <c r="C54" s="333"/>
      <c r="D54" s="333"/>
      <c r="E54" s="333"/>
      <c r="F54" s="333"/>
      <c r="G54" s="333"/>
      <c r="H54" s="333"/>
      <c r="I54" s="340"/>
      <c r="J54" s="340"/>
      <c r="K54" s="325"/>
      <c r="L54" s="333"/>
      <c r="M54" s="333"/>
      <c r="N54" s="333"/>
      <c r="O54" s="325"/>
      <c r="P54" s="325"/>
      <c r="Q54" s="325"/>
      <c r="R54" s="333"/>
      <c r="S54" s="333"/>
      <c r="T54" s="333"/>
      <c r="U54" s="333"/>
      <c r="V54" s="333"/>
      <c r="W54" s="333"/>
      <c r="X54" s="333"/>
      <c r="Y54" s="333"/>
      <c r="Z54" s="333"/>
      <c r="AA54" s="333"/>
    </row>
    <row r="55" spans="1:27">
      <c r="A55" s="333"/>
      <c r="B55" s="333"/>
      <c r="C55" s="333"/>
      <c r="D55" s="333"/>
      <c r="E55" s="333"/>
      <c r="F55" s="333"/>
      <c r="G55" s="333"/>
      <c r="H55" s="333"/>
      <c r="I55" s="340"/>
      <c r="J55" s="340"/>
      <c r="K55" s="325"/>
      <c r="L55" s="333"/>
      <c r="M55" s="333"/>
      <c r="N55" s="333"/>
      <c r="O55" s="325"/>
      <c r="P55" s="325"/>
      <c r="Q55" s="325"/>
      <c r="R55" s="333"/>
      <c r="S55" s="333"/>
      <c r="T55" s="333"/>
      <c r="U55" s="333"/>
      <c r="V55" s="333"/>
      <c r="W55" s="333"/>
      <c r="X55" s="333"/>
      <c r="Y55" s="333"/>
      <c r="Z55" s="333"/>
      <c r="AA55" s="333"/>
    </row>
    <row r="56" spans="1:27">
      <c r="A56" s="333"/>
      <c r="B56" s="333"/>
      <c r="C56" s="333"/>
      <c r="D56" s="333"/>
      <c r="E56" s="333"/>
      <c r="F56" s="333"/>
      <c r="G56" s="333"/>
      <c r="H56" s="333"/>
      <c r="I56" s="340"/>
      <c r="J56" s="340"/>
      <c r="K56" s="325"/>
      <c r="L56" s="333"/>
      <c r="M56" s="333"/>
      <c r="N56" s="333"/>
      <c r="O56" s="325"/>
      <c r="P56" s="325"/>
      <c r="Q56" s="325"/>
      <c r="R56" s="333"/>
      <c r="S56" s="333"/>
      <c r="T56" s="333"/>
      <c r="U56" s="333"/>
      <c r="V56" s="333"/>
      <c r="W56" s="333"/>
      <c r="X56" s="333"/>
      <c r="Y56" s="333"/>
      <c r="Z56" s="333"/>
      <c r="AA56" s="333"/>
    </row>
    <row r="57" spans="1:27">
      <c r="A57" s="333"/>
      <c r="B57" s="333"/>
      <c r="C57" s="333"/>
      <c r="D57" s="333"/>
      <c r="E57" s="333"/>
      <c r="F57" s="333"/>
      <c r="G57" s="333"/>
      <c r="H57" s="333"/>
      <c r="I57" s="340"/>
      <c r="J57" s="340"/>
      <c r="K57" s="325"/>
      <c r="L57" s="333"/>
      <c r="M57" s="333"/>
      <c r="N57" s="333"/>
      <c r="O57" s="325"/>
      <c r="P57" s="325"/>
      <c r="Q57" s="325"/>
      <c r="R57" s="333"/>
      <c r="S57" s="333"/>
      <c r="T57" s="333"/>
      <c r="U57" s="333"/>
      <c r="V57" s="333"/>
      <c r="W57" s="333"/>
      <c r="X57" s="333"/>
      <c r="Y57" s="333"/>
      <c r="Z57" s="333"/>
      <c r="AA57" s="333"/>
    </row>
    <row r="58" spans="1:27">
      <c r="A58" s="333"/>
      <c r="B58" s="333"/>
      <c r="C58" s="333"/>
      <c r="D58" s="333"/>
      <c r="E58" s="333"/>
      <c r="F58" s="333"/>
      <c r="G58" s="333"/>
      <c r="H58" s="333"/>
      <c r="I58" s="340"/>
      <c r="J58" s="340"/>
      <c r="K58" s="325"/>
      <c r="L58" s="333"/>
      <c r="M58" s="333"/>
      <c r="N58" s="333"/>
      <c r="O58" s="325"/>
      <c r="P58" s="325"/>
      <c r="Q58" s="325"/>
      <c r="R58" s="333"/>
      <c r="S58" s="333"/>
      <c r="T58" s="333"/>
      <c r="U58" s="333"/>
      <c r="V58" s="333"/>
      <c r="W58" s="333"/>
      <c r="X58" s="333"/>
      <c r="Y58" s="333"/>
      <c r="Z58" s="333"/>
      <c r="AA58" s="333"/>
    </row>
    <row r="59" spans="1:27">
      <c r="A59" s="333"/>
      <c r="B59" s="333"/>
      <c r="C59" s="333"/>
      <c r="D59" s="333"/>
      <c r="E59" s="333"/>
      <c r="F59" s="333"/>
      <c r="G59" s="333"/>
      <c r="H59" s="333"/>
      <c r="I59" s="340"/>
      <c r="J59" s="340"/>
      <c r="K59" s="325"/>
      <c r="L59" s="333"/>
      <c r="M59" s="333"/>
      <c r="N59" s="333"/>
      <c r="O59" s="325"/>
      <c r="P59" s="325"/>
      <c r="Q59" s="325"/>
      <c r="R59" s="333"/>
      <c r="S59" s="333"/>
      <c r="T59" s="333"/>
      <c r="U59" s="333"/>
      <c r="V59" s="333"/>
      <c r="W59" s="333"/>
      <c r="X59" s="333"/>
      <c r="Y59" s="333"/>
      <c r="Z59" s="333"/>
      <c r="AA59" s="333"/>
    </row>
    <row r="60" spans="1:27">
      <c r="A60" s="333"/>
      <c r="B60" s="333"/>
      <c r="C60" s="333"/>
      <c r="D60" s="333"/>
      <c r="E60" s="333"/>
      <c r="F60" s="333"/>
      <c r="G60" s="333"/>
      <c r="H60" s="333"/>
      <c r="I60" s="340"/>
      <c r="J60" s="340"/>
      <c r="K60" s="325"/>
      <c r="L60" s="333"/>
      <c r="M60" s="333"/>
      <c r="N60" s="333"/>
      <c r="O60" s="325"/>
      <c r="P60" s="325"/>
      <c r="Q60" s="325"/>
      <c r="R60" s="333"/>
      <c r="S60" s="333"/>
      <c r="T60" s="333"/>
      <c r="U60" s="333"/>
      <c r="V60" s="333"/>
      <c r="W60" s="333"/>
      <c r="X60" s="333"/>
      <c r="Y60" s="333"/>
      <c r="Z60" s="333"/>
      <c r="AA60" s="333"/>
    </row>
    <row r="61" spans="1:27">
      <c r="A61" s="333"/>
      <c r="B61" s="333"/>
      <c r="C61" s="333"/>
      <c r="D61" s="333"/>
      <c r="E61" s="333"/>
      <c r="F61" s="333"/>
      <c r="G61" s="333"/>
      <c r="H61" s="333"/>
      <c r="I61" s="340"/>
      <c r="J61" s="340"/>
      <c r="K61" s="325"/>
      <c r="L61" s="333"/>
      <c r="M61" s="333"/>
      <c r="N61" s="333"/>
      <c r="O61" s="325"/>
      <c r="P61" s="325"/>
      <c r="Q61" s="325"/>
      <c r="R61" s="333"/>
      <c r="S61" s="333"/>
      <c r="T61" s="333"/>
      <c r="U61" s="333"/>
      <c r="V61" s="333"/>
      <c r="W61" s="333"/>
      <c r="X61" s="333"/>
      <c r="Y61" s="333"/>
      <c r="Z61" s="333"/>
      <c r="AA61" s="333"/>
    </row>
    <row r="62" spans="1:27">
      <c r="A62" s="333"/>
      <c r="B62" s="333"/>
      <c r="C62" s="333"/>
      <c r="D62" s="333"/>
      <c r="E62" s="333"/>
      <c r="F62" s="333"/>
      <c r="G62" s="333"/>
      <c r="H62" s="333"/>
      <c r="I62" s="340"/>
      <c r="J62" s="340"/>
      <c r="K62" s="325"/>
      <c r="L62" s="333"/>
      <c r="M62" s="333"/>
      <c r="N62" s="333"/>
      <c r="O62" s="325"/>
      <c r="P62" s="325"/>
      <c r="Q62" s="325"/>
      <c r="R62" s="333"/>
      <c r="S62" s="333"/>
      <c r="T62" s="333"/>
      <c r="U62" s="333"/>
      <c r="V62" s="333"/>
      <c r="W62" s="333"/>
      <c r="X62" s="333"/>
      <c r="Y62" s="333"/>
      <c r="Z62" s="333"/>
      <c r="AA62" s="333"/>
    </row>
    <row r="63" spans="1:27">
      <c r="A63" s="333"/>
      <c r="B63" s="333"/>
      <c r="C63" s="333"/>
      <c r="D63" s="333"/>
      <c r="E63" s="333"/>
      <c r="F63" s="333"/>
      <c r="G63" s="333"/>
      <c r="H63" s="333"/>
      <c r="I63" s="340"/>
      <c r="J63" s="340"/>
      <c r="K63" s="325"/>
      <c r="L63" s="333"/>
      <c r="M63" s="333"/>
      <c r="N63" s="333"/>
      <c r="O63" s="325"/>
      <c r="P63" s="325"/>
      <c r="Q63" s="325"/>
      <c r="R63" s="333"/>
      <c r="S63" s="333"/>
      <c r="T63" s="333"/>
      <c r="U63" s="333"/>
      <c r="V63" s="333"/>
      <c r="W63" s="333"/>
      <c r="X63" s="333"/>
      <c r="Y63" s="333"/>
      <c r="Z63" s="333"/>
      <c r="AA63" s="333"/>
    </row>
    <row r="64" spans="1:27">
      <c r="A64" s="333"/>
      <c r="B64" s="333"/>
      <c r="C64" s="333"/>
      <c r="D64" s="333"/>
      <c r="E64" s="333"/>
      <c r="F64" s="333"/>
      <c r="G64" s="333"/>
      <c r="H64" s="333"/>
      <c r="I64" s="340"/>
      <c r="J64" s="340"/>
      <c r="K64" s="325"/>
      <c r="L64" s="333"/>
      <c r="M64" s="333"/>
      <c r="N64" s="333"/>
      <c r="O64" s="325"/>
      <c r="P64" s="325"/>
      <c r="Q64" s="325"/>
      <c r="R64" s="333"/>
      <c r="S64" s="333"/>
      <c r="T64" s="333"/>
      <c r="U64" s="333"/>
      <c r="V64" s="333"/>
      <c r="W64" s="333"/>
      <c r="X64" s="333"/>
      <c r="Y64" s="333"/>
      <c r="Z64" s="333"/>
      <c r="AA64" s="333"/>
    </row>
    <row r="65" spans="1:27">
      <c r="A65" s="333"/>
      <c r="B65" s="333"/>
      <c r="C65" s="333"/>
      <c r="D65" s="333"/>
      <c r="E65" s="333"/>
      <c r="F65" s="333"/>
      <c r="G65" s="333"/>
      <c r="H65" s="333"/>
      <c r="I65" s="340"/>
      <c r="J65" s="340"/>
      <c r="K65" s="325"/>
      <c r="L65" s="333"/>
      <c r="M65" s="333"/>
      <c r="N65" s="333"/>
      <c r="O65" s="325"/>
      <c r="P65" s="325"/>
      <c r="Q65" s="325"/>
      <c r="R65" s="333"/>
      <c r="S65" s="333"/>
      <c r="T65" s="333"/>
      <c r="U65" s="333"/>
      <c r="V65" s="333"/>
      <c r="W65" s="333"/>
      <c r="X65" s="333"/>
      <c r="Y65" s="333"/>
      <c r="Z65" s="333"/>
      <c r="AA65" s="333"/>
    </row>
    <row r="66" spans="1:27">
      <c r="A66" s="333"/>
      <c r="B66" s="333"/>
      <c r="C66" s="333"/>
      <c r="D66" s="333"/>
      <c r="E66" s="333"/>
      <c r="F66" s="333"/>
      <c r="G66" s="333"/>
      <c r="H66" s="333"/>
      <c r="I66" s="340"/>
      <c r="J66" s="340"/>
      <c r="K66" s="325"/>
      <c r="L66" s="333"/>
      <c r="M66" s="333"/>
      <c r="N66" s="333"/>
      <c r="O66" s="325"/>
      <c r="P66" s="325"/>
      <c r="Q66" s="325"/>
      <c r="R66" s="333"/>
      <c r="S66" s="333"/>
      <c r="T66" s="333"/>
      <c r="U66" s="333"/>
      <c r="V66" s="333"/>
      <c r="W66" s="333"/>
      <c r="X66" s="333"/>
      <c r="Y66" s="333"/>
      <c r="Z66" s="333"/>
      <c r="AA66" s="333"/>
    </row>
    <row r="67" spans="1:27">
      <c r="A67" s="333"/>
      <c r="B67" s="333"/>
      <c r="C67" s="333"/>
      <c r="D67" s="333"/>
      <c r="E67" s="333"/>
      <c r="F67" s="333"/>
      <c r="G67" s="333"/>
      <c r="H67" s="333"/>
      <c r="I67" s="340"/>
      <c r="J67" s="340"/>
      <c r="K67" s="325"/>
      <c r="L67" s="333"/>
      <c r="M67" s="333"/>
      <c r="N67" s="333"/>
      <c r="O67" s="325"/>
      <c r="P67" s="325"/>
      <c r="Q67" s="325"/>
      <c r="R67" s="333"/>
      <c r="S67" s="333"/>
      <c r="T67" s="333"/>
      <c r="U67" s="333"/>
      <c r="V67" s="333"/>
      <c r="W67" s="333"/>
      <c r="X67" s="333"/>
      <c r="Y67" s="333"/>
      <c r="Z67" s="333"/>
      <c r="AA67" s="333"/>
    </row>
    <row r="68" spans="1:27">
      <c r="A68" s="333"/>
      <c r="B68" s="333"/>
      <c r="C68" s="333"/>
      <c r="D68" s="333"/>
      <c r="E68" s="333"/>
      <c r="F68" s="333"/>
      <c r="G68" s="333"/>
      <c r="H68" s="333"/>
      <c r="I68" s="340"/>
      <c r="J68" s="340"/>
      <c r="K68" s="325"/>
      <c r="L68" s="333"/>
      <c r="M68" s="333"/>
      <c r="N68" s="333"/>
      <c r="O68" s="325"/>
      <c r="P68" s="325"/>
      <c r="Q68" s="325"/>
      <c r="R68" s="333"/>
      <c r="S68" s="333"/>
      <c r="T68" s="333"/>
      <c r="U68" s="333"/>
      <c r="V68" s="333"/>
      <c r="W68" s="333"/>
      <c r="X68" s="333"/>
      <c r="Y68" s="333"/>
      <c r="Z68" s="333"/>
      <c r="AA68" s="333"/>
    </row>
    <row r="69" spans="1:27">
      <c r="A69" s="333"/>
      <c r="B69" s="333"/>
      <c r="C69" s="333"/>
      <c r="D69" s="333"/>
      <c r="E69" s="333"/>
      <c r="F69" s="333"/>
      <c r="G69" s="333"/>
      <c r="H69" s="333"/>
      <c r="I69" s="340"/>
      <c r="J69" s="340"/>
      <c r="K69" s="325"/>
      <c r="L69" s="333"/>
      <c r="M69" s="333"/>
      <c r="N69" s="333"/>
      <c r="O69" s="325"/>
      <c r="P69" s="325"/>
      <c r="Q69" s="325"/>
      <c r="R69" s="333"/>
      <c r="S69" s="333"/>
      <c r="T69" s="333"/>
      <c r="U69" s="333"/>
      <c r="V69" s="333"/>
      <c r="W69" s="333"/>
      <c r="X69" s="333"/>
      <c r="Y69" s="333"/>
      <c r="Z69" s="333"/>
      <c r="AA69" s="333"/>
    </row>
    <row r="70" spans="1:27">
      <c r="A70" s="333"/>
      <c r="B70" s="333"/>
      <c r="C70" s="333"/>
      <c r="D70" s="333"/>
      <c r="E70" s="333"/>
      <c r="F70" s="333"/>
      <c r="G70" s="333"/>
      <c r="H70" s="333"/>
      <c r="I70" s="340"/>
      <c r="J70" s="340"/>
      <c r="K70" s="325"/>
      <c r="L70" s="333"/>
      <c r="M70" s="333"/>
      <c r="N70" s="333"/>
      <c r="O70" s="325"/>
      <c r="P70" s="325"/>
      <c r="Q70" s="325"/>
      <c r="R70" s="333"/>
      <c r="S70" s="333"/>
      <c r="T70" s="333"/>
      <c r="U70" s="333"/>
      <c r="V70" s="333"/>
      <c r="W70" s="333"/>
      <c r="X70" s="333"/>
      <c r="Y70" s="333"/>
      <c r="Z70" s="333"/>
      <c r="AA70" s="333"/>
    </row>
    <row r="71" spans="1:27">
      <c r="A71" s="333"/>
      <c r="B71" s="333"/>
      <c r="C71" s="333"/>
      <c r="D71" s="333"/>
      <c r="E71" s="333"/>
      <c r="F71" s="333"/>
      <c r="G71" s="333"/>
      <c r="H71" s="333"/>
      <c r="I71" s="340"/>
      <c r="J71" s="340"/>
      <c r="K71" s="325"/>
      <c r="L71" s="333"/>
      <c r="M71" s="333"/>
      <c r="N71" s="333"/>
      <c r="O71" s="325"/>
      <c r="P71" s="325"/>
      <c r="Q71" s="325"/>
      <c r="R71" s="333"/>
      <c r="S71" s="333"/>
      <c r="T71" s="333"/>
      <c r="U71" s="333"/>
      <c r="V71" s="333"/>
      <c r="W71" s="333"/>
      <c r="X71" s="333"/>
      <c r="Y71" s="333"/>
      <c r="Z71" s="333"/>
      <c r="AA71" s="333"/>
    </row>
    <row r="72" spans="1:27">
      <c r="A72" s="333"/>
      <c r="B72" s="333"/>
      <c r="C72" s="333"/>
      <c r="D72" s="333"/>
      <c r="E72" s="333"/>
      <c r="F72" s="333"/>
      <c r="G72" s="333"/>
      <c r="H72" s="333"/>
      <c r="I72" s="340"/>
      <c r="J72" s="340"/>
      <c r="K72" s="325"/>
      <c r="L72" s="333"/>
      <c r="M72" s="333"/>
      <c r="N72" s="333"/>
      <c r="O72" s="325"/>
      <c r="P72" s="325"/>
      <c r="Q72" s="325"/>
      <c r="R72" s="333"/>
      <c r="S72" s="333"/>
      <c r="T72" s="333"/>
      <c r="U72" s="333"/>
      <c r="V72" s="333"/>
      <c r="W72" s="333"/>
      <c r="X72" s="333"/>
      <c r="Y72" s="333"/>
      <c r="Z72" s="333"/>
      <c r="AA72" s="333"/>
    </row>
    <row r="73" spans="1:27">
      <c r="A73" s="333"/>
      <c r="B73" s="333"/>
      <c r="C73" s="333"/>
      <c r="D73" s="333"/>
      <c r="E73" s="333"/>
      <c r="F73" s="333"/>
      <c r="G73" s="333"/>
      <c r="H73" s="333"/>
      <c r="I73" s="340"/>
      <c r="J73" s="340"/>
      <c r="K73" s="325"/>
      <c r="L73" s="333"/>
      <c r="M73" s="333"/>
      <c r="N73" s="333"/>
      <c r="O73" s="325"/>
      <c r="P73" s="325"/>
      <c r="Q73" s="325"/>
      <c r="R73" s="333"/>
      <c r="S73" s="333"/>
      <c r="T73" s="333"/>
      <c r="U73" s="333"/>
      <c r="V73" s="333"/>
      <c r="W73" s="333"/>
      <c r="X73" s="333"/>
      <c r="Y73" s="333"/>
      <c r="Z73" s="333"/>
      <c r="AA73" s="333"/>
    </row>
    <row r="74" spans="1:27">
      <c r="A74" s="333"/>
      <c r="B74" s="333"/>
      <c r="C74" s="333"/>
      <c r="D74" s="333"/>
      <c r="E74" s="333"/>
      <c r="F74" s="333"/>
      <c r="G74" s="333"/>
      <c r="H74" s="333"/>
      <c r="I74" s="340"/>
      <c r="J74" s="340"/>
      <c r="K74" s="325"/>
      <c r="L74" s="333"/>
      <c r="M74" s="333"/>
      <c r="N74" s="333"/>
      <c r="O74" s="325"/>
      <c r="P74" s="325"/>
      <c r="Q74" s="325"/>
      <c r="R74" s="333"/>
      <c r="S74" s="333"/>
      <c r="T74" s="333"/>
      <c r="U74" s="333"/>
      <c r="V74" s="333"/>
      <c r="W74" s="333"/>
      <c r="X74" s="333"/>
      <c r="Y74" s="333"/>
      <c r="Z74" s="333"/>
      <c r="AA74" s="333"/>
    </row>
    <row r="75" spans="1:27">
      <c r="A75" s="333"/>
      <c r="B75" s="333"/>
      <c r="C75" s="333"/>
      <c r="D75" s="333"/>
      <c r="E75" s="333"/>
      <c r="F75" s="333"/>
      <c r="G75" s="333"/>
      <c r="H75" s="333"/>
      <c r="I75" s="340"/>
      <c r="J75" s="340"/>
      <c r="K75" s="325"/>
      <c r="L75" s="333"/>
      <c r="M75" s="333"/>
      <c r="N75" s="333"/>
      <c r="O75" s="325"/>
      <c r="P75" s="325"/>
      <c r="Q75" s="325"/>
      <c r="R75" s="333"/>
      <c r="S75" s="333"/>
      <c r="T75" s="333"/>
      <c r="U75" s="333"/>
      <c r="V75" s="333"/>
      <c r="W75" s="333"/>
      <c r="X75" s="333"/>
      <c r="Y75" s="333"/>
      <c r="Z75" s="333"/>
      <c r="AA75" s="333"/>
    </row>
    <row r="76" spans="1:27">
      <c r="A76" s="333"/>
      <c r="B76" s="333"/>
      <c r="C76" s="333"/>
      <c r="D76" s="333"/>
      <c r="E76" s="333"/>
      <c r="F76" s="333"/>
      <c r="G76" s="333"/>
      <c r="H76" s="333"/>
      <c r="I76" s="340"/>
      <c r="J76" s="340"/>
      <c r="K76" s="325"/>
      <c r="L76" s="333"/>
      <c r="M76" s="333"/>
      <c r="N76" s="333"/>
      <c r="O76" s="325"/>
      <c r="P76" s="325"/>
      <c r="Q76" s="325"/>
      <c r="R76" s="333"/>
      <c r="S76" s="333"/>
      <c r="T76" s="333"/>
      <c r="U76" s="333"/>
      <c r="V76" s="333"/>
      <c r="W76" s="333"/>
      <c r="X76" s="333"/>
      <c r="Y76" s="333"/>
      <c r="Z76" s="333"/>
      <c r="AA76" s="333"/>
    </row>
    <row r="77" spans="1:27">
      <c r="A77" s="333"/>
      <c r="B77" s="333"/>
      <c r="C77" s="333"/>
      <c r="D77" s="333"/>
      <c r="E77" s="333"/>
      <c r="F77" s="333"/>
      <c r="G77" s="333"/>
      <c r="H77" s="333"/>
      <c r="I77" s="340"/>
      <c r="J77" s="340"/>
      <c r="K77" s="325"/>
      <c r="L77" s="333"/>
      <c r="M77" s="333"/>
      <c r="N77" s="333"/>
      <c r="O77" s="325"/>
      <c r="P77" s="325"/>
      <c r="Q77" s="325"/>
      <c r="R77" s="333"/>
      <c r="S77" s="333"/>
      <c r="T77" s="333"/>
      <c r="U77" s="333"/>
      <c r="V77" s="333"/>
      <c r="W77" s="333"/>
      <c r="X77" s="333"/>
      <c r="Y77" s="333"/>
      <c r="Z77" s="333"/>
      <c r="AA77" s="333"/>
    </row>
    <row r="78" spans="1:27">
      <c r="A78" s="333"/>
      <c r="B78" s="333"/>
      <c r="C78" s="333"/>
      <c r="D78" s="333"/>
      <c r="E78" s="333"/>
      <c r="F78" s="333"/>
      <c r="G78" s="333"/>
      <c r="H78" s="333"/>
      <c r="I78" s="340"/>
      <c r="J78" s="340"/>
      <c r="K78" s="325"/>
      <c r="L78" s="333"/>
      <c r="M78" s="333"/>
      <c r="N78" s="333"/>
      <c r="O78" s="325"/>
      <c r="P78" s="325"/>
      <c r="Q78" s="325"/>
      <c r="R78" s="333"/>
      <c r="S78" s="333"/>
      <c r="T78" s="333"/>
      <c r="U78" s="333"/>
      <c r="V78" s="333"/>
      <c r="W78" s="333"/>
      <c r="X78" s="333"/>
      <c r="Y78" s="333"/>
      <c r="Z78" s="333"/>
      <c r="AA78" s="333"/>
    </row>
    <row r="79" spans="1:27">
      <c r="A79" s="333"/>
      <c r="B79" s="333"/>
      <c r="C79" s="333"/>
      <c r="D79" s="333"/>
      <c r="E79" s="333"/>
      <c r="F79" s="333"/>
      <c r="G79" s="333"/>
      <c r="H79" s="333"/>
      <c r="I79" s="340"/>
      <c r="J79" s="340"/>
      <c r="K79" s="325"/>
      <c r="L79" s="333"/>
      <c r="M79" s="333"/>
      <c r="N79" s="333"/>
      <c r="O79" s="325"/>
      <c r="P79" s="325"/>
      <c r="Q79" s="325"/>
      <c r="R79" s="333"/>
      <c r="S79" s="333"/>
      <c r="T79" s="333"/>
      <c r="U79" s="333"/>
      <c r="V79" s="333"/>
      <c r="W79" s="333"/>
      <c r="X79" s="333"/>
      <c r="Y79" s="333"/>
      <c r="Z79" s="333"/>
      <c r="AA79" s="333"/>
    </row>
    <row r="80" spans="1:27">
      <c r="A80" s="333"/>
      <c r="B80" s="333"/>
      <c r="C80" s="333"/>
      <c r="D80" s="333"/>
      <c r="E80" s="333"/>
      <c r="F80" s="333"/>
      <c r="G80" s="333"/>
      <c r="H80" s="333"/>
      <c r="I80" s="340"/>
      <c r="J80" s="340"/>
      <c r="K80" s="325"/>
      <c r="L80" s="333"/>
      <c r="M80" s="333"/>
      <c r="N80" s="333"/>
      <c r="O80" s="325"/>
      <c r="P80" s="325"/>
      <c r="Q80" s="325"/>
      <c r="R80" s="333"/>
      <c r="S80" s="333"/>
      <c r="T80" s="333"/>
      <c r="U80" s="333"/>
      <c r="V80" s="333"/>
      <c r="W80" s="333"/>
      <c r="X80" s="333"/>
      <c r="Y80" s="333"/>
      <c r="Z80" s="333"/>
      <c r="AA80" s="333"/>
    </row>
    <row r="81" spans="1:27">
      <c r="A81" s="333"/>
      <c r="B81" s="333"/>
      <c r="C81" s="333"/>
      <c r="D81" s="333"/>
      <c r="E81" s="333"/>
      <c r="F81" s="333"/>
      <c r="G81" s="333"/>
      <c r="H81" s="333"/>
      <c r="I81" s="340"/>
      <c r="J81" s="340"/>
      <c r="K81" s="325"/>
      <c r="L81" s="333"/>
      <c r="M81" s="333"/>
      <c r="N81" s="333"/>
      <c r="O81" s="325"/>
      <c r="P81" s="325"/>
      <c r="Q81" s="325"/>
      <c r="R81" s="333"/>
      <c r="S81" s="333"/>
      <c r="T81" s="333"/>
      <c r="U81" s="333"/>
      <c r="V81" s="333"/>
      <c r="W81" s="333"/>
      <c r="X81" s="333"/>
      <c r="Y81" s="333"/>
      <c r="Z81" s="333"/>
      <c r="AA81" s="333"/>
    </row>
    <row r="82" spans="1:27">
      <c r="A82" s="333"/>
      <c r="B82" s="333"/>
      <c r="C82" s="333"/>
      <c r="D82" s="333"/>
      <c r="E82" s="333"/>
      <c r="F82" s="333"/>
      <c r="G82" s="333"/>
      <c r="H82" s="333"/>
      <c r="I82" s="340"/>
      <c r="J82" s="340"/>
      <c r="K82" s="325"/>
      <c r="L82" s="333"/>
      <c r="M82" s="333"/>
      <c r="N82" s="333"/>
      <c r="O82" s="325"/>
      <c r="P82" s="325"/>
      <c r="Q82" s="325"/>
      <c r="R82" s="333"/>
      <c r="S82" s="333"/>
      <c r="T82" s="333"/>
      <c r="U82" s="333"/>
      <c r="V82" s="333"/>
      <c r="W82" s="333"/>
      <c r="X82" s="333"/>
      <c r="Y82" s="333"/>
      <c r="Z82" s="333"/>
      <c r="AA82" s="333"/>
    </row>
    <row r="83" spans="1:27">
      <c r="A83" s="333"/>
      <c r="B83" s="333"/>
      <c r="C83" s="333"/>
      <c r="D83" s="333"/>
      <c r="E83" s="333"/>
      <c r="F83" s="333"/>
      <c r="G83" s="333"/>
      <c r="H83" s="333"/>
      <c r="I83" s="340"/>
      <c r="J83" s="340"/>
      <c r="K83" s="325"/>
      <c r="L83" s="333"/>
      <c r="M83" s="333"/>
      <c r="N83" s="333"/>
      <c r="O83" s="325"/>
      <c r="P83" s="325"/>
      <c r="Q83" s="325"/>
      <c r="R83" s="333"/>
      <c r="S83" s="333"/>
      <c r="T83" s="333"/>
      <c r="U83" s="333"/>
      <c r="V83" s="333"/>
      <c r="W83" s="333"/>
      <c r="X83" s="333"/>
      <c r="Y83" s="333"/>
      <c r="Z83" s="333"/>
      <c r="AA83" s="333"/>
    </row>
    <row r="84" spans="1:27">
      <c r="A84" s="333"/>
      <c r="B84" s="333"/>
      <c r="C84" s="333"/>
      <c r="D84" s="333"/>
      <c r="E84" s="333"/>
      <c r="F84" s="333"/>
      <c r="G84" s="333"/>
      <c r="H84" s="333"/>
      <c r="I84" s="340"/>
      <c r="J84" s="340"/>
      <c r="K84" s="325"/>
      <c r="L84" s="333"/>
      <c r="M84" s="333"/>
      <c r="N84" s="333"/>
      <c r="O84" s="325"/>
      <c r="P84" s="325"/>
      <c r="Q84" s="325"/>
      <c r="R84" s="333"/>
      <c r="S84" s="333"/>
      <c r="T84" s="333"/>
      <c r="U84" s="333"/>
      <c r="V84" s="333"/>
      <c r="W84" s="333"/>
      <c r="X84" s="333"/>
      <c r="Y84" s="333"/>
      <c r="Z84" s="333"/>
      <c r="AA84" s="333"/>
    </row>
    <row r="85" spans="1:27">
      <c r="A85" s="333"/>
      <c r="B85" s="333"/>
      <c r="C85" s="333"/>
      <c r="D85" s="333"/>
      <c r="E85" s="333"/>
      <c r="F85" s="333"/>
      <c r="G85" s="333"/>
      <c r="H85" s="333"/>
      <c r="I85" s="340"/>
      <c r="J85" s="340"/>
      <c r="K85" s="325"/>
      <c r="L85" s="333"/>
      <c r="M85" s="333"/>
      <c r="N85" s="333"/>
      <c r="O85" s="325"/>
      <c r="P85" s="325"/>
      <c r="Q85" s="325"/>
      <c r="R85" s="333"/>
      <c r="S85" s="333"/>
      <c r="T85" s="333"/>
      <c r="U85" s="333"/>
      <c r="V85" s="333"/>
      <c r="W85" s="333"/>
      <c r="X85" s="333"/>
      <c r="Y85" s="333"/>
      <c r="Z85" s="333"/>
      <c r="AA85" s="333"/>
    </row>
    <row r="86" spans="1:27">
      <c r="A86" s="333"/>
      <c r="B86" s="333"/>
      <c r="C86" s="333"/>
      <c r="D86" s="333"/>
      <c r="E86" s="333"/>
      <c r="F86" s="333"/>
      <c r="G86" s="333"/>
      <c r="H86" s="333"/>
      <c r="I86" s="340"/>
      <c r="J86" s="340"/>
      <c r="K86" s="325"/>
      <c r="L86" s="333"/>
      <c r="M86" s="333"/>
      <c r="N86" s="333"/>
      <c r="O86" s="325"/>
      <c r="P86" s="325"/>
      <c r="Q86" s="325"/>
      <c r="R86" s="333"/>
      <c r="S86" s="333"/>
      <c r="T86" s="333"/>
      <c r="U86" s="333"/>
      <c r="V86" s="333"/>
      <c r="W86" s="333"/>
      <c r="X86" s="333"/>
      <c r="Y86" s="333"/>
      <c r="Z86" s="333"/>
      <c r="AA86" s="333"/>
    </row>
    <row r="87" spans="1:27">
      <c r="A87" s="333"/>
      <c r="B87" s="333"/>
      <c r="C87" s="333"/>
      <c r="D87" s="333"/>
      <c r="E87" s="333"/>
      <c r="F87" s="333"/>
      <c r="G87" s="333"/>
      <c r="H87" s="333"/>
      <c r="I87" s="340"/>
      <c r="J87" s="340"/>
      <c r="K87" s="325"/>
      <c r="L87" s="333"/>
      <c r="M87" s="333"/>
      <c r="N87" s="333"/>
      <c r="O87" s="325"/>
      <c r="P87" s="325"/>
      <c r="Q87" s="325"/>
      <c r="R87" s="333"/>
      <c r="S87" s="333"/>
      <c r="T87" s="333"/>
      <c r="U87" s="333"/>
      <c r="V87" s="333"/>
      <c r="W87" s="333"/>
      <c r="X87" s="333"/>
      <c r="Y87" s="333"/>
      <c r="Z87" s="333"/>
      <c r="AA87" s="333"/>
    </row>
    <row r="88" spans="1:27">
      <c r="A88" s="333"/>
      <c r="B88" s="333"/>
      <c r="C88" s="333"/>
      <c r="D88" s="333"/>
      <c r="E88" s="333"/>
      <c r="F88" s="333"/>
      <c r="G88" s="333"/>
      <c r="H88" s="333"/>
      <c r="I88" s="340"/>
      <c r="J88" s="340"/>
      <c r="K88" s="325"/>
      <c r="L88" s="333"/>
      <c r="M88" s="333"/>
      <c r="N88" s="333"/>
      <c r="O88" s="325"/>
      <c r="P88" s="325"/>
      <c r="Q88" s="325"/>
      <c r="R88" s="333"/>
      <c r="S88" s="333"/>
      <c r="T88" s="333"/>
      <c r="U88" s="333"/>
      <c r="V88" s="333"/>
      <c r="W88" s="333"/>
      <c r="X88" s="333"/>
      <c r="Y88" s="333"/>
      <c r="Z88" s="333"/>
      <c r="AA88" s="333"/>
    </row>
    <row r="89" spans="1:27">
      <c r="A89" s="333"/>
      <c r="B89" s="333"/>
      <c r="C89" s="333"/>
      <c r="D89" s="333"/>
      <c r="E89" s="333"/>
      <c r="F89" s="333"/>
      <c r="G89" s="333"/>
      <c r="H89" s="333"/>
      <c r="I89" s="340"/>
      <c r="J89" s="340"/>
      <c r="K89" s="325"/>
      <c r="L89" s="333"/>
      <c r="M89" s="333"/>
      <c r="N89" s="333"/>
      <c r="O89" s="325"/>
      <c r="P89" s="325"/>
      <c r="Q89" s="325"/>
      <c r="R89" s="333"/>
      <c r="S89" s="333"/>
      <c r="T89" s="333"/>
      <c r="U89" s="333"/>
      <c r="V89" s="333"/>
      <c r="W89" s="333"/>
      <c r="X89" s="333"/>
      <c r="Y89" s="333"/>
      <c r="Z89" s="333"/>
      <c r="AA89" s="333"/>
    </row>
    <row r="90" spans="1:27">
      <c r="A90" s="333"/>
      <c r="B90" s="333"/>
      <c r="C90" s="333"/>
      <c r="D90" s="333"/>
      <c r="E90" s="333"/>
      <c r="F90" s="333"/>
      <c r="G90" s="333"/>
      <c r="H90" s="333"/>
      <c r="I90" s="340"/>
      <c r="J90" s="340"/>
      <c r="K90" s="325"/>
      <c r="L90" s="333"/>
      <c r="M90" s="333"/>
      <c r="N90" s="333"/>
      <c r="O90" s="325"/>
      <c r="P90" s="325"/>
      <c r="Q90" s="325"/>
      <c r="R90" s="333"/>
      <c r="S90" s="333"/>
      <c r="T90" s="333"/>
      <c r="U90" s="333"/>
      <c r="V90" s="333"/>
      <c r="W90" s="333"/>
      <c r="X90" s="333"/>
      <c r="Y90" s="333"/>
      <c r="Z90" s="333"/>
      <c r="AA90" s="333"/>
    </row>
    <row r="91" spans="1:27">
      <c r="A91" s="333"/>
      <c r="B91" s="333"/>
      <c r="C91" s="333"/>
      <c r="D91" s="333"/>
      <c r="E91" s="333"/>
      <c r="F91" s="333"/>
      <c r="G91" s="333"/>
      <c r="H91" s="333"/>
      <c r="I91" s="340"/>
      <c r="J91" s="340"/>
      <c r="K91" s="325"/>
      <c r="L91" s="333"/>
      <c r="M91" s="333"/>
      <c r="N91" s="333"/>
      <c r="O91" s="325"/>
      <c r="P91" s="325"/>
      <c r="Q91" s="325"/>
      <c r="R91" s="333"/>
      <c r="S91" s="333"/>
      <c r="T91" s="333"/>
      <c r="U91" s="333"/>
      <c r="V91" s="333"/>
      <c r="W91" s="333"/>
      <c r="X91" s="333"/>
      <c r="Y91" s="333"/>
      <c r="Z91" s="333"/>
      <c r="AA91" s="333"/>
    </row>
    <row r="92" spans="1:27">
      <c r="A92" s="333"/>
      <c r="B92" s="333"/>
      <c r="C92" s="333"/>
      <c r="D92" s="333"/>
      <c r="E92" s="333"/>
      <c r="F92" s="333"/>
      <c r="G92" s="333"/>
      <c r="H92" s="333"/>
      <c r="I92" s="340"/>
      <c r="J92" s="340"/>
      <c r="K92" s="325"/>
      <c r="L92" s="333"/>
      <c r="M92" s="333"/>
      <c r="N92" s="333"/>
      <c r="O92" s="325"/>
      <c r="P92" s="325"/>
      <c r="Q92" s="325"/>
      <c r="R92" s="333"/>
      <c r="S92" s="333"/>
      <c r="T92" s="333"/>
      <c r="U92" s="333"/>
      <c r="V92" s="333"/>
      <c r="W92" s="333"/>
      <c r="X92" s="333"/>
      <c r="Y92" s="333"/>
      <c r="Z92" s="333"/>
      <c r="AA92" s="333"/>
    </row>
    <row r="93" spans="1:27">
      <c r="A93" s="333"/>
      <c r="B93" s="333"/>
      <c r="C93" s="333"/>
      <c r="D93" s="333"/>
      <c r="E93" s="333"/>
      <c r="F93" s="333"/>
      <c r="G93" s="333"/>
      <c r="H93" s="333"/>
      <c r="I93" s="340"/>
      <c r="J93" s="340"/>
      <c r="K93" s="325"/>
      <c r="L93" s="333"/>
      <c r="M93" s="333"/>
      <c r="N93" s="333"/>
      <c r="O93" s="325"/>
      <c r="P93" s="325"/>
      <c r="Q93" s="325"/>
      <c r="R93" s="333"/>
      <c r="S93" s="333"/>
      <c r="T93" s="333"/>
      <c r="U93" s="333"/>
      <c r="V93" s="333"/>
      <c r="W93" s="333"/>
      <c r="X93" s="333"/>
      <c r="Y93" s="333"/>
      <c r="Z93" s="333"/>
      <c r="AA93" s="333"/>
    </row>
    <row r="94" spans="1:27">
      <c r="A94" s="333"/>
      <c r="B94" s="333"/>
      <c r="C94" s="333"/>
      <c r="D94" s="333"/>
      <c r="E94" s="333"/>
      <c r="F94" s="333"/>
      <c r="G94" s="333"/>
      <c r="H94" s="333"/>
      <c r="I94" s="340"/>
      <c r="J94" s="340"/>
      <c r="K94" s="325"/>
      <c r="L94" s="333"/>
      <c r="M94" s="333"/>
      <c r="N94" s="333"/>
      <c r="O94" s="325"/>
      <c r="P94" s="325"/>
      <c r="Q94" s="325"/>
      <c r="R94" s="333"/>
      <c r="S94" s="333"/>
      <c r="T94" s="333"/>
      <c r="U94" s="333"/>
      <c r="V94" s="333"/>
      <c r="W94" s="333"/>
      <c r="X94" s="333"/>
      <c r="Y94" s="333"/>
      <c r="Z94" s="333"/>
      <c r="AA94" s="333"/>
    </row>
    <row r="95" spans="1:27">
      <c r="A95" s="333"/>
      <c r="B95" s="333"/>
      <c r="C95" s="333"/>
      <c r="D95" s="333"/>
      <c r="E95" s="333"/>
      <c r="F95" s="333"/>
      <c r="G95" s="333"/>
      <c r="H95" s="333"/>
      <c r="I95" s="340"/>
      <c r="J95" s="340"/>
      <c r="K95" s="325"/>
      <c r="L95" s="333"/>
      <c r="M95" s="333"/>
      <c r="N95" s="333"/>
      <c r="O95" s="325"/>
      <c r="P95" s="325"/>
      <c r="Q95" s="325"/>
      <c r="R95" s="333"/>
      <c r="S95" s="333"/>
      <c r="T95" s="333"/>
      <c r="U95" s="333"/>
      <c r="V95" s="333"/>
      <c r="W95" s="333"/>
      <c r="X95" s="333"/>
      <c r="Y95" s="333"/>
      <c r="Z95" s="333"/>
      <c r="AA95" s="333"/>
    </row>
    <row r="96" spans="1:27">
      <c r="A96" s="333"/>
      <c r="B96" s="333"/>
      <c r="C96" s="333"/>
      <c r="D96" s="333"/>
      <c r="E96" s="333"/>
      <c r="F96" s="333"/>
      <c r="G96" s="333"/>
      <c r="H96" s="333"/>
      <c r="I96" s="340"/>
      <c r="J96" s="340"/>
      <c r="K96" s="325"/>
      <c r="L96" s="333"/>
      <c r="M96" s="333"/>
      <c r="N96" s="333"/>
      <c r="O96" s="325"/>
      <c r="P96" s="325"/>
      <c r="Q96" s="325"/>
      <c r="R96" s="333"/>
      <c r="S96" s="333"/>
      <c r="T96" s="333"/>
      <c r="U96" s="333"/>
      <c r="V96" s="333"/>
      <c r="W96" s="333"/>
      <c r="X96" s="333"/>
      <c r="Y96" s="333"/>
      <c r="Z96" s="333"/>
      <c r="AA96" s="333"/>
    </row>
    <row r="97" spans="1:27">
      <c r="A97" s="333"/>
      <c r="B97" s="333"/>
      <c r="C97" s="333"/>
      <c r="D97" s="333"/>
      <c r="E97" s="333"/>
      <c r="F97" s="333"/>
      <c r="G97" s="333"/>
      <c r="H97" s="333"/>
      <c r="I97" s="340"/>
      <c r="J97" s="340"/>
      <c r="K97" s="325"/>
      <c r="L97" s="333"/>
      <c r="M97" s="333"/>
      <c r="N97" s="333"/>
      <c r="O97" s="325"/>
      <c r="P97" s="325"/>
      <c r="Q97" s="325"/>
      <c r="R97" s="333"/>
      <c r="S97" s="333"/>
      <c r="T97" s="333"/>
      <c r="U97" s="333"/>
      <c r="V97" s="333"/>
      <c r="W97" s="333"/>
      <c r="X97" s="333"/>
      <c r="Y97" s="333"/>
      <c r="Z97" s="333"/>
      <c r="AA97" s="333"/>
    </row>
    <row r="98" spans="1:27">
      <c r="A98" s="333"/>
      <c r="B98" s="333"/>
      <c r="C98" s="333"/>
      <c r="D98" s="333"/>
      <c r="E98" s="333"/>
      <c r="F98" s="333"/>
      <c r="G98" s="333"/>
      <c r="H98" s="333"/>
      <c r="I98" s="340"/>
      <c r="J98" s="340"/>
      <c r="K98" s="325"/>
      <c r="L98" s="333"/>
      <c r="M98" s="333"/>
      <c r="N98" s="333"/>
      <c r="O98" s="325"/>
      <c r="P98" s="325"/>
      <c r="Q98" s="325"/>
      <c r="R98" s="333"/>
      <c r="S98" s="333"/>
      <c r="T98" s="333"/>
      <c r="U98" s="333"/>
      <c r="V98" s="333"/>
      <c r="W98" s="333"/>
      <c r="X98" s="333"/>
      <c r="Y98" s="333"/>
      <c r="Z98" s="333"/>
      <c r="AA98" s="333"/>
    </row>
    <row r="99" spans="1:27">
      <c r="A99" s="333"/>
      <c r="B99" s="333"/>
      <c r="C99" s="333"/>
      <c r="D99" s="333"/>
      <c r="E99" s="333"/>
      <c r="F99" s="333"/>
      <c r="G99" s="333"/>
      <c r="H99" s="333"/>
      <c r="I99" s="340"/>
      <c r="J99" s="340"/>
      <c r="K99" s="325"/>
      <c r="L99" s="333"/>
      <c r="M99" s="333"/>
      <c r="N99" s="333"/>
      <c r="O99" s="325"/>
      <c r="P99" s="325"/>
      <c r="Q99" s="325"/>
      <c r="R99" s="333"/>
      <c r="S99" s="333"/>
      <c r="T99" s="333"/>
      <c r="U99" s="333"/>
      <c r="V99" s="333"/>
      <c r="W99" s="333"/>
      <c r="X99" s="333"/>
      <c r="Y99" s="333"/>
      <c r="Z99" s="333"/>
      <c r="AA99" s="333"/>
    </row>
    <row r="100" spans="1:27">
      <c r="A100" s="333"/>
      <c r="B100" s="333"/>
      <c r="C100" s="333"/>
      <c r="D100" s="333"/>
      <c r="E100" s="333"/>
      <c r="F100" s="333"/>
      <c r="G100" s="333"/>
      <c r="H100" s="333"/>
      <c r="I100" s="340"/>
      <c r="J100" s="340"/>
      <c r="K100" s="325"/>
      <c r="L100" s="333"/>
      <c r="M100" s="333"/>
      <c r="N100" s="333"/>
      <c r="O100" s="325"/>
      <c r="P100" s="325"/>
      <c r="Q100" s="325"/>
      <c r="R100" s="333"/>
      <c r="S100" s="333"/>
      <c r="T100" s="333"/>
      <c r="U100" s="333"/>
      <c r="V100" s="333"/>
      <c r="W100" s="333"/>
      <c r="X100" s="333"/>
      <c r="Y100" s="333"/>
      <c r="Z100" s="333"/>
      <c r="AA100" s="333"/>
    </row>
    <row r="101" spans="1:27">
      <c r="A101" s="333"/>
      <c r="B101" s="333"/>
      <c r="C101" s="333"/>
      <c r="D101" s="333"/>
      <c r="E101" s="333"/>
      <c r="F101" s="333"/>
      <c r="G101" s="333"/>
      <c r="H101" s="333"/>
      <c r="I101" s="340"/>
      <c r="J101" s="340"/>
      <c r="K101" s="325"/>
      <c r="L101" s="333"/>
      <c r="M101" s="333"/>
      <c r="N101" s="333"/>
      <c r="O101" s="325"/>
      <c r="P101" s="325"/>
      <c r="Q101" s="325"/>
      <c r="R101" s="333"/>
      <c r="S101" s="333"/>
      <c r="T101" s="333"/>
      <c r="U101" s="333"/>
      <c r="V101" s="333"/>
      <c r="W101" s="333"/>
      <c r="X101" s="333"/>
      <c r="Y101" s="333"/>
      <c r="Z101" s="333"/>
      <c r="AA101" s="333"/>
    </row>
    <row r="102" spans="1:27">
      <c r="A102" s="333"/>
      <c r="B102" s="333"/>
      <c r="C102" s="333"/>
      <c r="D102" s="333"/>
      <c r="E102" s="333"/>
      <c r="F102" s="333"/>
      <c r="G102" s="333"/>
      <c r="H102" s="333"/>
      <c r="I102" s="340"/>
      <c r="J102" s="340"/>
      <c r="K102" s="325"/>
      <c r="L102" s="333"/>
      <c r="M102" s="333"/>
      <c r="N102" s="333"/>
      <c r="O102" s="325"/>
      <c r="P102" s="325"/>
      <c r="Q102" s="325"/>
      <c r="R102" s="333"/>
      <c r="S102" s="333"/>
      <c r="T102" s="333"/>
      <c r="U102" s="333"/>
      <c r="V102" s="333"/>
      <c r="W102" s="333"/>
      <c r="X102" s="333"/>
      <c r="Y102" s="333"/>
      <c r="Z102" s="333"/>
      <c r="AA102" s="333"/>
    </row>
    <row r="103" spans="1:27">
      <c r="A103" s="333"/>
      <c r="B103" s="333"/>
      <c r="C103" s="333"/>
      <c r="D103" s="333"/>
      <c r="E103" s="333"/>
      <c r="F103" s="333"/>
      <c r="G103" s="333"/>
      <c r="H103" s="333"/>
      <c r="I103" s="340"/>
      <c r="J103" s="340"/>
      <c r="K103" s="325"/>
      <c r="L103" s="333"/>
      <c r="M103" s="333"/>
      <c r="N103" s="333"/>
      <c r="O103" s="325"/>
      <c r="P103" s="325"/>
      <c r="Q103" s="325"/>
      <c r="R103" s="333"/>
      <c r="S103" s="333"/>
      <c r="T103" s="333"/>
      <c r="U103" s="333"/>
      <c r="V103" s="333"/>
      <c r="W103" s="333"/>
      <c r="X103" s="333"/>
      <c r="Y103" s="333"/>
      <c r="Z103" s="333"/>
      <c r="AA103" s="333"/>
    </row>
    <row r="104" spans="1:27">
      <c r="A104" s="333"/>
      <c r="B104" s="333"/>
      <c r="C104" s="333"/>
      <c r="D104" s="333"/>
      <c r="E104" s="333"/>
      <c r="F104" s="333"/>
      <c r="G104" s="333"/>
      <c r="H104" s="333"/>
      <c r="I104" s="340"/>
      <c r="J104" s="340"/>
      <c r="K104" s="325"/>
      <c r="L104" s="333"/>
      <c r="M104" s="333"/>
      <c r="N104" s="333"/>
      <c r="O104" s="325"/>
      <c r="P104" s="325"/>
      <c r="Q104" s="325"/>
      <c r="R104" s="333"/>
      <c r="S104" s="333"/>
      <c r="T104" s="333"/>
      <c r="U104" s="333"/>
      <c r="V104" s="333"/>
      <c r="W104" s="333"/>
      <c r="X104" s="333"/>
      <c r="Y104" s="333"/>
      <c r="Z104" s="333"/>
      <c r="AA104" s="333"/>
    </row>
    <row r="105" spans="1:27">
      <c r="A105" s="333"/>
      <c r="B105" s="333"/>
      <c r="C105" s="333"/>
      <c r="D105" s="333"/>
      <c r="E105" s="333"/>
      <c r="F105" s="333"/>
      <c r="G105" s="333"/>
      <c r="H105" s="333"/>
      <c r="I105" s="340"/>
      <c r="J105" s="340"/>
      <c r="K105" s="325"/>
      <c r="L105" s="333"/>
      <c r="M105" s="333"/>
      <c r="N105" s="333"/>
      <c r="O105" s="325"/>
      <c r="P105" s="325"/>
      <c r="Q105" s="325"/>
      <c r="R105" s="333"/>
      <c r="S105" s="333"/>
      <c r="T105" s="333"/>
      <c r="U105" s="333"/>
      <c r="V105" s="333"/>
      <c r="W105" s="333"/>
      <c r="X105" s="333"/>
      <c r="Y105" s="333"/>
      <c r="Z105" s="333"/>
      <c r="AA105" s="333"/>
    </row>
    <row r="106" spans="1:27">
      <c r="A106" s="333"/>
      <c r="B106" s="333"/>
      <c r="C106" s="333"/>
      <c r="D106" s="333"/>
      <c r="E106" s="333"/>
      <c r="F106" s="333"/>
      <c r="G106" s="333"/>
      <c r="H106" s="333"/>
      <c r="I106" s="340"/>
      <c r="J106" s="340"/>
      <c r="K106" s="325"/>
      <c r="L106" s="333"/>
      <c r="M106" s="333"/>
      <c r="N106" s="333"/>
      <c r="O106" s="325"/>
      <c r="P106" s="325"/>
      <c r="Q106" s="325"/>
      <c r="R106" s="333"/>
      <c r="S106" s="333"/>
      <c r="T106" s="333"/>
      <c r="U106" s="333"/>
      <c r="V106" s="333"/>
      <c r="W106" s="333"/>
      <c r="X106" s="333"/>
      <c r="Y106" s="333"/>
      <c r="Z106" s="333"/>
      <c r="AA106" s="333"/>
    </row>
    <row r="107" spans="1:27">
      <c r="A107" s="333"/>
      <c r="B107" s="333"/>
      <c r="C107" s="333"/>
      <c r="D107" s="333"/>
      <c r="E107" s="333"/>
      <c r="F107" s="333"/>
      <c r="G107" s="333"/>
      <c r="H107" s="333"/>
      <c r="I107" s="340"/>
      <c r="J107" s="340"/>
      <c r="K107" s="325"/>
      <c r="L107" s="333"/>
      <c r="M107" s="333"/>
      <c r="N107" s="333"/>
      <c r="O107" s="325"/>
      <c r="P107" s="325"/>
      <c r="Q107" s="325"/>
      <c r="R107" s="333"/>
      <c r="S107" s="333"/>
      <c r="T107" s="333"/>
      <c r="U107" s="333"/>
      <c r="V107" s="333"/>
      <c r="W107" s="333"/>
      <c r="X107" s="333"/>
      <c r="Y107" s="333"/>
      <c r="Z107" s="333"/>
      <c r="AA107" s="333"/>
    </row>
    <row r="108" spans="1:27">
      <c r="A108" s="333"/>
      <c r="B108" s="333"/>
      <c r="C108" s="333"/>
      <c r="D108" s="333"/>
      <c r="E108" s="333"/>
      <c r="F108" s="333"/>
      <c r="G108" s="333"/>
      <c r="H108" s="333"/>
      <c r="I108" s="340"/>
      <c r="J108" s="340"/>
      <c r="K108" s="325"/>
      <c r="L108" s="333"/>
      <c r="M108" s="333"/>
      <c r="N108" s="333"/>
      <c r="O108" s="325"/>
      <c r="P108" s="325"/>
      <c r="Q108" s="325"/>
      <c r="R108" s="333"/>
      <c r="S108" s="333"/>
      <c r="T108" s="333"/>
      <c r="U108" s="333"/>
      <c r="V108" s="333"/>
      <c r="W108" s="333"/>
      <c r="X108" s="333"/>
      <c r="Y108" s="333"/>
      <c r="Z108" s="333"/>
      <c r="AA108" s="333"/>
    </row>
    <row r="109" spans="1:27">
      <c r="A109" s="333"/>
      <c r="B109" s="333"/>
      <c r="C109" s="333"/>
      <c r="D109" s="333"/>
      <c r="E109" s="333"/>
      <c r="F109" s="333"/>
      <c r="G109" s="333"/>
      <c r="H109" s="333"/>
      <c r="I109" s="340"/>
      <c r="J109" s="340"/>
      <c r="K109" s="325"/>
      <c r="L109" s="333"/>
      <c r="M109" s="333"/>
      <c r="N109" s="333"/>
      <c r="O109" s="325"/>
      <c r="P109" s="325"/>
      <c r="Q109" s="325"/>
      <c r="R109" s="333"/>
      <c r="S109" s="333"/>
      <c r="T109" s="333"/>
      <c r="U109" s="333"/>
      <c r="V109" s="333"/>
      <c r="W109" s="333"/>
      <c r="X109" s="333"/>
      <c r="Y109" s="333"/>
      <c r="Z109" s="333"/>
      <c r="AA109" s="333"/>
    </row>
    <row r="110" spans="1:27">
      <c r="A110" s="333"/>
      <c r="B110" s="333"/>
      <c r="C110" s="333"/>
      <c r="D110" s="333"/>
      <c r="E110" s="333"/>
      <c r="F110" s="333"/>
      <c r="G110" s="333"/>
      <c r="H110" s="333"/>
      <c r="I110" s="340"/>
      <c r="J110" s="340"/>
      <c r="K110" s="325"/>
      <c r="L110" s="333"/>
      <c r="M110" s="333"/>
      <c r="N110" s="333"/>
      <c r="O110" s="325"/>
      <c r="P110" s="325"/>
      <c r="Q110" s="325"/>
      <c r="R110" s="333"/>
      <c r="S110" s="333"/>
      <c r="T110" s="333"/>
      <c r="U110" s="333"/>
      <c r="V110" s="333"/>
      <c r="W110" s="333"/>
      <c r="X110" s="333"/>
      <c r="Y110" s="333"/>
      <c r="Z110" s="333"/>
      <c r="AA110" s="333"/>
    </row>
    <row r="111" spans="1:27">
      <c r="A111" s="333"/>
      <c r="B111" s="333"/>
      <c r="C111" s="333"/>
      <c r="D111" s="333"/>
      <c r="E111" s="333"/>
      <c r="F111" s="333"/>
      <c r="G111" s="333"/>
      <c r="H111" s="333"/>
      <c r="I111" s="340"/>
      <c r="J111" s="340"/>
      <c r="K111" s="325"/>
      <c r="L111" s="333"/>
      <c r="M111" s="333"/>
      <c r="N111" s="333"/>
      <c r="O111" s="325"/>
      <c r="P111" s="325"/>
      <c r="Q111" s="325"/>
      <c r="R111" s="333"/>
      <c r="S111" s="333"/>
      <c r="T111" s="333"/>
      <c r="U111" s="333"/>
      <c r="V111" s="333"/>
      <c r="W111" s="333"/>
      <c r="X111" s="333"/>
      <c r="Y111" s="333"/>
      <c r="Z111" s="333"/>
      <c r="AA111" s="333"/>
    </row>
    <row r="112" spans="1:27">
      <c r="A112" s="333"/>
      <c r="B112" s="333"/>
      <c r="C112" s="333"/>
      <c r="D112" s="333"/>
      <c r="E112" s="333"/>
      <c r="F112" s="333"/>
      <c r="G112" s="333"/>
      <c r="H112" s="333"/>
      <c r="I112" s="340"/>
      <c r="J112" s="340"/>
      <c r="K112" s="325"/>
      <c r="L112" s="333"/>
      <c r="M112" s="333"/>
      <c r="N112" s="333"/>
      <c r="O112" s="325"/>
      <c r="P112" s="325"/>
      <c r="Q112" s="325"/>
      <c r="R112" s="333"/>
      <c r="S112" s="333"/>
      <c r="T112" s="333"/>
      <c r="U112" s="333"/>
      <c r="V112" s="333"/>
      <c r="W112" s="333"/>
      <c r="X112" s="333"/>
      <c r="Y112" s="333"/>
      <c r="Z112" s="333"/>
      <c r="AA112" s="333"/>
    </row>
    <row r="113" spans="1:27">
      <c r="A113" s="333"/>
      <c r="B113" s="333"/>
      <c r="C113" s="333"/>
      <c r="D113" s="333"/>
      <c r="E113" s="333"/>
      <c r="F113" s="333"/>
      <c r="G113" s="333"/>
      <c r="H113" s="333"/>
      <c r="I113" s="340"/>
      <c r="J113" s="340"/>
      <c r="K113" s="325"/>
      <c r="L113" s="333"/>
      <c r="M113" s="333"/>
      <c r="N113" s="333"/>
      <c r="O113" s="325"/>
      <c r="P113" s="325"/>
      <c r="Q113" s="325"/>
      <c r="R113" s="333"/>
      <c r="S113" s="333"/>
      <c r="T113" s="333"/>
      <c r="U113" s="333"/>
      <c r="V113" s="333"/>
      <c r="W113" s="333"/>
      <c r="X113" s="333"/>
      <c r="Y113" s="333"/>
      <c r="Z113" s="333"/>
      <c r="AA113" s="333"/>
    </row>
    <row r="114" spans="1:27">
      <c r="A114" s="333"/>
      <c r="B114" s="333"/>
      <c r="C114" s="333"/>
      <c r="D114" s="333"/>
      <c r="E114" s="333"/>
      <c r="F114" s="333"/>
      <c r="G114" s="333"/>
      <c r="H114" s="333"/>
      <c r="I114" s="340"/>
      <c r="J114" s="340"/>
      <c r="K114" s="325"/>
      <c r="L114" s="333"/>
      <c r="M114" s="333"/>
      <c r="N114" s="333"/>
      <c r="O114" s="325"/>
      <c r="P114" s="325"/>
      <c r="Q114" s="325"/>
      <c r="R114" s="333"/>
      <c r="S114" s="333"/>
      <c r="T114" s="333"/>
      <c r="U114" s="333"/>
      <c r="V114" s="333"/>
      <c r="W114" s="333"/>
      <c r="X114" s="333"/>
      <c r="Y114" s="333"/>
      <c r="Z114" s="333"/>
      <c r="AA114" s="333"/>
    </row>
    <row r="115" spans="1:27">
      <c r="A115" s="333"/>
      <c r="B115" s="333"/>
      <c r="C115" s="333"/>
      <c r="D115" s="333"/>
      <c r="E115" s="333"/>
      <c r="F115" s="333"/>
      <c r="G115" s="333"/>
      <c r="H115" s="333"/>
      <c r="I115" s="340"/>
      <c r="J115" s="340"/>
      <c r="K115" s="325"/>
      <c r="L115" s="333"/>
      <c r="M115" s="333"/>
      <c r="N115" s="333"/>
      <c r="O115" s="325"/>
      <c r="P115" s="325"/>
      <c r="Q115" s="325"/>
      <c r="R115" s="333"/>
      <c r="S115" s="333"/>
      <c r="T115" s="333"/>
      <c r="U115" s="333"/>
      <c r="V115" s="333"/>
      <c r="W115" s="333"/>
      <c r="X115" s="333"/>
      <c r="Y115" s="333"/>
      <c r="Z115" s="333"/>
      <c r="AA115" s="333"/>
    </row>
    <row r="116" spans="1:27">
      <c r="A116" s="333"/>
      <c r="B116" s="333"/>
      <c r="C116" s="333"/>
      <c r="D116" s="333"/>
      <c r="E116" s="333"/>
      <c r="F116" s="333"/>
      <c r="G116" s="333"/>
      <c r="H116" s="333"/>
      <c r="I116" s="340"/>
      <c r="J116" s="340"/>
      <c r="K116" s="325"/>
      <c r="L116" s="333"/>
      <c r="M116" s="333"/>
      <c r="N116" s="333"/>
      <c r="O116" s="325"/>
      <c r="P116" s="325"/>
      <c r="Q116" s="325"/>
      <c r="R116" s="333"/>
      <c r="S116" s="333"/>
      <c r="T116" s="333"/>
      <c r="U116" s="333"/>
      <c r="V116" s="333"/>
      <c r="W116" s="333"/>
      <c r="X116" s="333"/>
      <c r="Y116" s="333"/>
      <c r="Z116" s="333"/>
      <c r="AA116" s="333"/>
    </row>
    <row r="117" spans="1:27">
      <c r="A117" s="333"/>
      <c r="B117" s="333"/>
      <c r="C117" s="333"/>
      <c r="D117" s="333"/>
      <c r="E117" s="333"/>
      <c r="F117" s="333"/>
      <c r="G117" s="333"/>
      <c r="H117" s="333"/>
      <c r="I117" s="340"/>
      <c r="J117" s="340"/>
      <c r="K117" s="325"/>
      <c r="L117" s="333"/>
      <c r="M117" s="333"/>
      <c r="N117" s="333"/>
      <c r="O117" s="325"/>
      <c r="P117" s="325"/>
      <c r="Q117" s="325"/>
      <c r="R117" s="333"/>
      <c r="S117" s="333"/>
      <c r="T117" s="333"/>
      <c r="U117" s="333"/>
      <c r="V117" s="333"/>
      <c r="W117" s="333"/>
      <c r="X117" s="333"/>
      <c r="Y117" s="333"/>
      <c r="Z117" s="333"/>
      <c r="AA117" s="333"/>
    </row>
    <row r="118" spans="1:27">
      <c r="A118" s="333"/>
      <c r="B118" s="333"/>
      <c r="C118" s="333"/>
      <c r="D118" s="333"/>
      <c r="E118" s="333"/>
      <c r="F118" s="333"/>
      <c r="G118" s="333"/>
      <c r="H118" s="333"/>
      <c r="I118" s="340"/>
      <c r="J118" s="340"/>
      <c r="K118" s="325"/>
      <c r="L118" s="333"/>
      <c r="M118" s="333"/>
      <c r="N118" s="333"/>
      <c r="O118" s="325"/>
      <c r="P118" s="325"/>
      <c r="Q118" s="325"/>
      <c r="R118" s="333"/>
      <c r="S118" s="333"/>
      <c r="T118" s="333"/>
      <c r="U118" s="333"/>
      <c r="V118" s="333"/>
      <c r="W118" s="333"/>
      <c r="X118" s="333"/>
      <c r="Y118" s="333"/>
      <c r="Z118" s="333"/>
      <c r="AA118" s="333"/>
    </row>
    <row r="119" spans="1:27">
      <c r="A119" s="333"/>
      <c r="B119" s="333"/>
      <c r="C119" s="333"/>
      <c r="D119" s="333"/>
      <c r="E119" s="333"/>
      <c r="F119" s="333"/>
      <c r="G119" s="333"/>
      <c r="H119" s="333"/>
      <c r="I119" s="340"/>
      <c r="J119" s="340"/>
      <c r="K119" s="325"/>
      <c r="L119" s="333"/>
      <c r="M119" s="333"/>
      <c r="N119" s="333"/>
      <c r="O119" s="325"/>
      <c r="P119" s="325"/>
      <c r="Q119" s="325"/>
      <c r="R119" s="333"/>
      <c r="S119" s="333"/>
      <c r="T119" s="333"/>
      <c r="U119" s="333"/>
      <c r="V119" s="333"/>
      <c r="W119" s="333"/>
      <c r="X119" s="333"/>
      <c r="Y119" s="333"/>
      <c r="Z119" s="333"/>
      <c r="AA119" s="333"/>
    </row>
    <row r="120" spans="1:27">
      <c r="A120" s="333"/>
      <c r="B120" s="333"/>
      <c r="C120" s="333"/>
      <c r="D120" s="333"/>
      <c r="E120" s="333"/>
      <c r="F120" s="333"/>
      <c r="G120" s="333"/>
      <c r="H120" s="333"/>
      <c r="I120" s="340"/>
      <c r="J120" s="340"/>
      <c r="K120" s="325"/>
      <c r="L120" s="333"/>
      <c r="M120" s="333"/>
      <c r="N120" s="333"/>
      <c r="O120" s="325"/>
      <c r="P120" s="325"/>
      <c r="Q120" s="325"/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</row>
    <row r="121" spans="1:27">
      <c r="A121" s="333"/>
      <c r="B121" s="333"/>
      <c r="C121" s="333"/>
      <c r="D121" s="333"/>
      <c r="E121" s="333"/>
      <c r="F121" s="333"/>
      <c r="G121" s="333"/>
      <c r="H121" s="333"/>
      <c r="I121" s="340"/>
      <c r="J121" s="340"/>
      <c r="K121" s="325"/>
      <c r="L121" s="333"/>
      <c r="M121" s="333"/>
      <c r="N121" s="333"/>
      <c r="O121" s="325"/>
      <c r="P121" s="325"/>
      <c r="Q121" s="325"/>
      <c r="R121" s="333"/>
      <c r="S121" s="333"/>
      <c r="T121" s="333"/>
      <c r="U121" s="333"/>
      <c r="V121" s="333"/>
      <c r="W121" s="333"/>
      <c r="X121" s="333"/>
      <c r="Y121" s="333"/>
      <c r="Z121" s="333"/>
      <c r="AA121" s="333"/>
    </row>
    <row r="122" spans="1:27">
      <c r="A122" s="333"/>
      <c r="B122" s="333"/>
      <c r="C122" s="333"/>
      <c r="D122" s="333"/>
      <c r="E122" s="333"/>
      <c r="F122" s="333"/>
      <c r="G122" s="333"/>
      <c r="H122" s="333"/>
      <c r="I122" s="340"/>
      <c r="J122" s="340"/>
      <c r="K122" s="325"/>
      <c r="L122" s="333"/>
      <c r="M122" s="333"/>
      <c r="N122" s="333"/>
      <c r="O122" s="325"/>
      <c r="P122" s="325"/>
      <c r="Q122" s="325"/>
      <c r="R122" s="333"/>
      <c r="S122" s="333"/>
      <c r="T122" s="333"/>
      <c r="U122" s="333"/>
      <c r="V122" s="333"/>
      <c r="W122" s="333"/>
      <c r="X122" s="333"/>
      <c r="Y122" s="333"/>
      <c r="Z122" s="333"/>
      <c r="AA122" s="333"/>
    </row>
    <row r="123" spans="1:27">
      <c r="A123" s="333"/>
      <c r="B123" s="333"/>
      <c r="C123" s="333"/>
      <c r="D123" s="333"/>
      <c r="E123" s="333"/>
      <c r="F123" s="333"/>
      <c r="G123" s="333"/>
      <c r="H123" s="333"/>
      <c r="I123" s="340"/>
      <c r="J123" s="340"/>
      <c r="K123" s="325"/>
      <c r="L123" s="333"/>
      <c r="M123" s="333"/>
      <c r="N123" s="333"/>
      <c r="O123" s="325"/>
      <c r="P123" s="325"/>
      <c r="Q123" s="325"/>
      <c r="R123" s="333"/>
      <c r="S123" s="333"/>
      <c r="T123" s="333"/>
      <c r="U123" s="333"/>
      <c r="V123" s="333"/>
      <c r="W123" s="333"/>
      <c r="X123" s="333"/>
      <c r="Y123" s="333"/>
      <c r="Z123" s="333"/>
      <c r="AA123" s="333"/>
    </row>
    <row r="124" spans="1:27">
      <c r="A124" s="333"/>
      <c r="B124" s="333"/>
      <c r="C124" s="333"/>
      <c r="D124" s="333"/>
      <c r="E124" s="333"/>
      <c r="F124" s="333"/>
      <c r="G124" s="333"/>
      <c r="H124" s="333"/>
      <c r="I124" s="340"/>
      <c r="J124" s="340"/>
      <c r="K124" s="325"/>
      <c r="L124" s="333"/>
      <c r="M124" s="333"/>
      <c r="N124" s="333"/>
      <c r="O124" s="325"/>
      <c r="P124" s="325"/>
      <c r="Q124" s="325"/>
      <c r="R124" s="333"/>
      <c r="S124" s="333"/>
      <c r="T124" s="333"/>
      <c r="U124" s="333"/>
      <c r="V124" s="333"/>
      <c r="W124" s="333"/>
      <c r="X124" s="333"/>
      <c r="Y124" s="333"/>
      <c r="Z124" s="333"/>
      <c r="AA124" s="333"/>
    </row>
    <row r="125" spans="1:27">
      <c r="A125" s="333"/>
      <c r="B125" s="333"/>
      <c r="C125" s="333"/>
      <c r="D125" s="333"/>
      <c r="E125" s="333"/>
      <c r="F125" s="333"/>
      <c r="G125" s="333"/>
      <c r="H125" s="333"/>
      <c r="I125" s="340"/>
      <c r="J125" s="340"/>
      <c r="K125" s="325"/>
      <c r="L125" s="333"/>
      <c r="M125" s="333"/>
      <c r="N125" s="333"/>
      <c r="O125" s="325"/>
      <c r="P125" s="325"/>
      <c r="Q125" s="325"/>
      <c r="R125" s="333"/>
      <c r="S125" s="333"/>
      <c r="T125" s="333"/>
      <c r="U125" s="333"/>
      <c r="V125" s="333"/>
      <c r="W125" s="333"/>
      <c r="X125" s="333"/>
      <c r="Y125" s="333"/>
      <c r="Z125" s="333"/>
      <c r="AA125" s="333"/>
    </row>
    <row r="126" spans="1:27">
      <c r="A126" s="333"/>
      <c r="B126" s="333"/>
      <c r="C126" s="333"/>
      <c r="D126" s="333"/>
      <c r="E126" s="333"/>
      <c r="F126" s="333"/>
      <c r="G126" s="333"/>
      <c r="H126" s="333"/>
      <c r="I126" s="340"/>
      <c r="J126" s="340"/>
      <c r="K126" s="325"/>
      <c r="L126" s="333"/>
      <c r="M126" s="333"/>
      <c r="N126" s="333"/>
      <c r="O126" s="325"/>
      <c r="P126" s="325"/>
      <c r="Q126" s="325"/>
      <c r="R126" s="333"/>
      <c r="S126" s="333"/>
      <c r="T126" s="333"/>
      <c r="U126" s="333"/>
      <c r="V126" s="333"/>
      <c r="W126" s="333"/>
      <c r="X126" s="333"/>
      <c r="Y126" s="333"/>
      <c r="Z126" s="333"/>
      <c r="AA126" s="333"/>
    </row>
    <row r="127" spans="1:27">
      <c r="A127" s="333"/>
      <c r="B127" s="333"/>
      <c r="C127" s="333"/>
      <c r="D127" s="333"/>
      <c r="E127" s="333"/>
      <c r="F127" s="333"/>
      <c r="G127" s="333"/>
      <c r="H127" s="333"/>
      <c r="I127" s="340"/>
      <c r="J127" s="340"/>
      <c r="K127" s="325"/>
      <c r="L127" s="333"/>
      <c r="M127" s="333"/>
      <c r="N127" s="333"/>
      <c r="O127" s="325"/>
      <c r="P127" s="325"/>
      <c r="Q127" s="325"/>
      <c r="R127" s="333"/>
      <c r="S127" s="333"/>
      <c r="T127" s="333"/>
      <c r="U127" s="333"/>
      <c r="V127" s="333"/>
      <c r="W127" s="333"/>
      <c r="X127" s="333"/>
      <c r="Y127" s="333"/>
      <c r="Z127" s="333"/>
      <c r="AA127" s="333"/>
    </row>
    <row r="128" spans="1:27">
      <c r="A128" s="333"/>
      <c r="B128" s="333"/>
      <c r="C128" s="333"/>
      <c r="D128" s="333"/>
      <c r="E128" s="333"/>
      <c r="F128" s="333"/>
      <c r="G128" s="333"/>
      <c r="H128" s="333"/>
      <c r="I128" s="340"/>
      <c r="J128" s="340"/>
      <c r="K128" s="325"/>
      <c r="L128" s="333"/>
      <c r="M128" s="333"/>
      <c r="N128" s="333"/>
      <c r="O128" s="325"/>
      <c r="P128" s="325"/>
      <c r="Q128" s="325"/>
      <c r="R128" s="333"/>
      <c r="S128" s="333"/>
      <c r="T128" s="333"/>
      <c r="U128" s="333"/>
      <c r="V128" s="333"/>
      <c r="W128" s="333"/>
      <c r="X128" s="333"/>
      <c r="Y128" s="333"/>
      <c r="Z128" s="333"/>
      <c r="AA128" s="333"/>
    </row>
    <row r="129" spans="1:27">
      <c r="A129" s="333"/>
      <c r="B129" s="333"/>
      <c r="C129" s="333"/>
      <c r="D129" s="333"/>
      <c r="E129" s="333"/>
      <c r="F129" s="333"/>
      <c r="G129" s="333"/>
      <c r="H129" s="333"/>
      <c r="I129" s="340"/>
      <c r="J129" s="340"/>
      <c r="K129" s="325"/>
      <c r="L129" s="333"/>
      <c r="M129" s="333"/>
      <c r="N129" s="333"/>
      <c r="O129" s="325"/>
      <c r="P129" s="325"/>
      <c r="Q129" s="325"/>
      <c r="R129" s="333"/>
      <c r="S129" s="333"/>
      <c r="T129" s="333"/>
      <c r="U129" s="333"/>
      <c r="V129" s="333"/>
      <c r="W129" s="333"/>
      <c r="X129" s="333"/>
      <c r="Y129" s="333"/>
      <c r="Z129" s="333"/>
      <c r="AA129" s="333"/>
    </row>
    <row r="130" spans="1:27">
      <c r="A130" s="333"/>
      <c r="B130" s="333"/>
      <c r="C130" s="333"/>
      <c r="D130" s="333"/>
      <c r="E130" s="333"/>
      <c r="F130" s="333"/>
      <c r="G130" s="333"/>
      <c r="H130" s="333"/>
      <c r="I130" s="340"/>
      <c r="J130" s="340"/>
      <c r="K130" s="325"/>
      <c r="L130" s="333"/>
      <c r="M130" s="333"/>
      <c r="N130" s="333"/>
      <c r="O130" s="325"/>
      <c r="P130" s="325"/>
      <c r="Q130" s="325"/>
      <c r="R130" s="333"/>
      <c r="S130" s="333"/>
      <c r="T130" s="333"/>
      <c r="U130" s="333"/>
      <c r="V130" s="333"/>
      <c r="W130" s="333"/>
      <c r="X130" s="333"/>
      <c r="Y130" s="333"/>
      <c r="Z130" s="333"/>
      <c r="AA130" s="333"/>
    </row>
    <row r="131" spans="1:27">
      <c r="A131" s="333"/>
      <c r="B131" s="333"/>
      <c r="C131" s="333"/>
      <c r="D131" s="333"/>
      <c r="E131" s="333"/>
      <c r="F131" s="333"/>
      <c r="G131" s="333"/>
      <c r="H131" s="333"/>
      <c r="I131" s="340"/>
      <c r="J131" s="340"/>
      <c r="K131" s="325"/>
      <c r="L131" s="333"/>
      <c r="M131" s="333"/>
      <c r="N131" s="333"/>
      <c r="O131" s="325"/>
      <c r="P131" s="325"/>
      <c r="Q131" s="325"/>
      <c r="R131" s="333"/>
      <c r="S131" s="333"/>
      <c r="T131" s="333"/>
      <c r="U131" s="333"/>
      <c r="V131" s="333"/>
      <c r="W131" s="333"/>
      <c r="X131" s="333"/>
      <c r="Y131" s="333"/>
      <c r="Z131" s="333"/>
      <c r="AA131" s="333"/>
    </row>
    <row r="132" spans="1:27">
      <c r="A132" s="333"/>
      <c r="B132" s="333"/>
      <c r="C132" s="333"/>
      <c r="D132" s="333"/>
      <c r="E132" s="333"/>
      <c r="F132" s="333"/>
      <c r="G132" s="333"/>
      <c r="H132" s="333"/>
      <c r="I132" s="340"/>
      <c r="J132" s="340"/>
      <c r="K132" s="325"/>
      <c r="L132" s="333"/>
      <c r="M132" s="333"/>
      <c r="N132" s="333"/>
      <c r="O132" s="325"/>
      <c r="P132" s="325"/>
      <c r="Q132" s="325"/>
      <c r="R132" s="333"/>
      <c r="S132" s="333"/>
      <c r="T132" s="333"/>
      <c r="U132" s="333"/>
      <c r="V132" s="333"/>
      <c r="W132" s="333"/>
      <c r="X132" s="333"/>
      <c r="Y132" s="333"/>
      <c r="Z132" s="333"/>
      <c r="AA132" s="333"/>
    </row>
    <row r="133" spans="1:27">
      <c r="A133" s="333"/>
      <c r="B133" s="333"/>
      <c r="C133" s="333"/>
      <c r="D133" s="333"/>
      <c r="E133" s="333"/>
      <c r="F133" s="333"/>
      <c r="G133" s="333"/>
      <c r="H133" s="333"/>
      <c r="I133" s="340"/>
      <c r="J133" s="340"/>
      <c r="K133" s="325"/>
      <c r="L133" s="333"/>
      <c r="M133" s="333"/>
      <c r="N133" s="333"/>
      <c r="O133" s="325"/>
      <c r="P133" s="325"/>
      <c r="Q133" s="325"/>
      <c r="R133" s="333"/>
      <c r="S133" s="333"/>
      <c r="T133" s="333"/>
      <c r="U133" s="333"/>
      <c r="V133" s="333"/>
      <c r="W133" s="333"/>
      <c r="X133" s="333"/>
      <c r="Y133" s="333"/>
      <c r="Z133" s="333"/>
      <c r="AA133" s="333"/>
    </row>
    <row r="134" spans="1:27">
      <c r="A134" s="333"/>
      <c r="B134" s="333"/>
      <c r="C134" s="333"/>
      <c r="D134" s="333"/>
      <c r="E134" s="333"/>
      <c r="F134" s="333"/>
      <c r="G134" s="333"/>
      <c r="H134" s="333"/>
      <c r="I134" s="340"/>
      <c r="J134" s="340"/>
      <c r="K134" s="325"/>
      <c r="L134" s="333"/>
      <c r="M134" s="333"/>
      <c r="N134" s="333"/>
      <c r="O134" s="325"/>
      <c r="P134" s="325"/>
      <c r="Q134" s="325"/>
      <c r="R134" s="333"/>
      <c r="S134" s="333"/>
      <c r="T134" s="333"/>
      <c r="U134" s="333"/>
      <c r="V134" s="333"/>
      <c r="W134" s="333"/>
      <c r="X134" s="333"/>
      <c r="Y134" s="333"/>
      <c r="Z134" s="333"/>
      <c r="AA134" s="333"/>
    </row>
    <row r="135" spans="1:27">
      <c r="A135" s="333"/>
      <c r="B135" s="333"/>
      <c r="C135" s="333"/>
      <c r="D135" s="333"/>
      <c r="E135" s="333"/>
      <c r="F135" s="333"/>
      <c r="G135" s="333"/>
      <c r="H135" s="333"/>
      <c r="I135" s="340"/>
      <c r="J135" s="340"/>
      <c r="K135" s="325"/>
      <c r="L135" s="333"/>
      <c r="M135" s="333"/>
      <c r="N135" s="333"/>
      <c r="O135" s="325"/>
      <c r="P135" s="325"/>
      <c r="Q135" s="325"/>
      <c r="R135" s="333"/>
      <c r="S135" s="333"/>
      <c r="T135" s="333"/>
      <c r="U135" s="333"/>
      <c r="V135" s="333"/>
      <c r="W135" s="333"/>
      <c r="X135" s="333"/>
      <c r="Y135" s="333"/>
      <c r="Z135" s="333"/>
      <c r="AA135" s="333"/>
    </row>
    <row r="136" spans="1:27">
      <c r="A136" s="333"/>
      <c r="B136" s="333"/>
      <c r="C136" s="333"/>
      <c r="D136" s="333"/>
      <c r="E136" s="333"/>
      <c r="F136" s="333"/>
      <c r="G136" s="333"/>
      <c r="H136" s="333"/>
      <c r="I136" s="340"/>
      <c r="J136" s="340"/>
      <c r="K136" s="325"/>
      <c r="L136" s="333"/>
      <c r="M136" s="333"/>
      <c r="N136" s="333"/>
      <c r="O136" s="325"/>
      <c r="P136" s="325"/>
      <c r="Q136" s="325"/>
      <c r="R136" s="333"/>
      <c r="S136" s="333"/>
      <c r="T136" s="333"/>
      <c r="U136" s="333"/>
      <c r="V136" s="333"/>
      <c r="W136" s="333"/>
      <c r="X136" s="333"/>
      <c r="Y136" s="333"/>
      <c r="Z136" s="333"/>
      <c r="AA136" s="333"/>
    </row>
    <row r="137" spans="1:27">
      <c r="A137" s="333"/>
      <c r="B137" s="333"/>
      <c r="C137" s="333"/>
      <c r="D137" s="333"/>
      <c r="E137" s="333"/>
      <c r="F137" s="333"/>
      <c r="G137" s="333"/>
      <c r="H137" s="333"/>
      <c r="I137" s="340"/>
      <c r="J137" s="340"/>
      <c r="K137" s="325"/>
      <c r="L137" s="333"/>
      <c r="M137" s="333"/>
      <c r="N137" s="333"/>
      <c r="O137" s="325"/>
      <c r="P137" s="325"/>
      <c r="Q137" s="325"/>
      <c r="R137" s="333"/>
      <c r="S137" s="333"/>
      <c r="T137" s="333"/>
      <c r="U137" s="333"/>
      <c r="V137" s="333"/>
      <c r="W137" s="333"/>
      <c r="X137" s="333"/>
      <c r="Y137" s="333"/>
      <c r="Z137" s="333"/>
      <c r="AA137" s="333"/>
    </row>
    <row r="138" spans="1:27">
      <c r="A138" s="333"/>
      <c r="B138" s="333"/>
      <c r="C138" s="333"/>
      <c r="D138" s="333"/>
      <c r="E138" s="333"/>
      <c r="F138" s="333"/>
      <c r="G138" s="333"/>
      <c r="H138" s="333"/>
      <c r="I138" s="340"/>
      <c r="J138" s="340"/>
      <c r="K138" s="325"/>
      <c r="L138" s="333"/>
      <c r="M138" s="333"/>
      <c r="N138" s="333"/>
      <c r="O138" s="325"/>
      <c r="P138" s="325"/>
      <c r="Q138" s="325"/>
      <c r="R138" s="333"/>
      <c r="S138" s="333"/>
      <c r="T138" s="333"/>
      <c r="U138" s="333"/>
      <c r="V138" s="333"/>
      <c r="W138" s="333"/>
      <c r="X138" s="333"/>
      <c r="Y138" s="333"/>
      <c r="Z138" s="333"/>
      <c r="AA138" s="333"/>
    </row>
    <row r="139" spans="1:27">
      <c r="A139" s="333"/>
      <c r="B139" s="333"/>
      <c r="C139" s="333"/>
      <c r="D139" s="333"/>
      <c r="E139" s="333"/>
      <c r="F139" s="333"/>
      <c r="G139" s="333"/>
      <c r="H139" s="333"/>
      <c r="I139" s="340"/>
      <c r="J139" s="340"/>
      <c r="K139" s="325"/>
      <c r="L139" s="333"/>
      <c r="M139" s="333"/>
      <c r="N139" s="333"/>
      <c r="O139" s="325"/>
      <c r="P139" s="325"/>
      <c r="Q139" s="325"/>
      <c r="R139" s="333"/>
      <c r="S139" s="333"/>
      <c r="T139" s="333"/>
      <c r="U139" s="333"/>
      <c r="V139" s="333"/>
      <c r="W139" s="333"/>
      <c r="X139" s="333"/>
      <c r="Y139" s="333"/>
      <c r="Z139" s="333"/>
      <c r="AA139" s="333"/>
    </row>
    <row r="140" spans="1:27">
      <c r="A140" s="333"/>
      <c r="B140" s="333"/>
      <c r="C140" s="333"/>
      <c r="D140" s="333"/>
      <c r="E140" s="333"/>
      <c r="F140" s="333"/>
      <c r="G140" s="333"/>
      <c r="H140" s="333"/>
      <c r="I140" s="340"/>
      <c r="J140" s="340"/>
      <c r="K140" s="325"/>
      <c r="L140" s="333"/>
      <c r="M140" s="333"/>
      <c r="N140" s="333"/>
      <c r="O140" s="325"/>
      <c r="P140" s="325"/>
      <c r="Q140" s="325"/>
      <c r="R140" s="333"/>
      <c r="S140" s="333"/>
      <c r="T140" s="333"/>
      <c r="U140" s="333"/>
      <c r="V140" s="333"/>
      <c r="W140" s="333"/>
      <c r="X140" s="333"/>
      <c r="Y140" s="333"/>
      <c r="Z140" s="333"/>
      <c r="AA140" s="333"/>
    </row>
    <row r="141" spans="1:27">
      <c r="A141" s="333"/>
      <c r="B141" s="333"/>
      <c r="C141" s="333"/>
      <c r="D141" s="333"/>
      <c r="E141" s="333"/>
      <c r="F141" s="333"/>
      <c r="G141" s="333"/>
      <c r="H141" s="333"/>
      <c r="I141" s="340"/>
      <c r="J141" s="340"/>
      <c r="K141" s="325"/>
      <c r="L141" s="333"/>
      <c r="M141" s="333"/>
      <c r="N141" s="333"/>
      <c r="O141" s="325"/>
      <c r="P141" s="325"/>
      <c r="Q141" s="325"/>
      <c r="R141" s="333"/>
      <c r="S141" s="333"/>
      <c r="T141" s="333"/>
      <c r="U141" s="333"/>
      <c r="V141" s="333"/>
      <c r="W141" s="333"/>
      <c r="X141" s="333"/>
      <c r="Y141" s="333"/>
      <c r="Z141" s="333"/>
      <c r="AA141" s="333"/>
    </row>
    <row r="142" spans="1:27">
      <c r="A142" s="333"/>
      <c r="B142" s="333"/>
      <c r="C142" s="333"/>
      <c r="D142" s="333"/>
      <c r="E142" s="333"/>
      <c r="F142" s="333"/>
      <c r="G142" s="333"/>
      <c r="H142" s="333"/>
      <c r="I142" s="340"/>
      <c r="J142" s="340"/>
      <c r="K142" s="325"/>
      <c r="L142" s="333"/>
      <c r="M142" s="333"/>
      <c r="N142" s="333"/>
      <c r="O142" s="325"/>
      <c r="P142" s="325"/>
      <c r="Q142" s="325"/>
      <c r="R142" s="333"/>
      <c r="S142" s="333"/>
      <c r="T142" s="333"/>
      <c r="U142" s="333"/>
      <c r="V142" s="333"/>
      <c r="W142" s="333"/>
      <c r="X142" s="333"/>
      <c r="Y142" s="333"/>
      <c r="Z142" s="333"/>
      <c r="AA142" s="333"/>
    </row>
    <row r="143" spans="1:27">
      <c r="A143" s="333"/>
      <c r="B143" s="333"/>
      <c r="C143" s="333"/>
      <c r="D143" s="333"/>
      <c r="E143" s="333"/>
      <c r="F143" s="333"/>
      <c r="G143" s="333"/>
      <c r="H143" s="333"/>
      <c r="I143" s="340"/>
      <c r="J143" s="340"/>
      <c r="K143" s="325"/>
      <c r="L143" s="333"/>
      <c r="M143" s="333"/>
      <c r="N143" s="333"/>
      <c r="O143" s="325"/>
      <c r="P143" s="325"/>
      <c r="Q143" s="325"/>
      <c r="R143" s="333"/>
      <c r="S143" s="333"/>
      <c r="T143" s="333"/>
      <c r="U143" s="333"/>
      <c r="V143" s="333"/>
      <c r="W143" s="333"/>
      <c r="X143" s="333"/>
      <c r="Y143" s="333"/>
      <c r="Z143" s="333"/>
      <c r="AA143" s="333"/>
    </row>
    <row r="144" spans="1:27">
      <c r="A144" s="333"/>
      <c r="B144" s="333"/>
      <c r="C144" s="333"/>
      <c r="D144" s="333"/>
      <c r="E144" s="333"/>
      <c r="F144" s="333"/>
      <c r="G144" s="333"/>
      <c r="H144" s="333"/>
      <c r="I144" s="340"/>
      <c r="J144" s="340"/>
      <c r="K144" s="325"/>
      <c r="L144" s="333"/>
      <c r="M144" s="333"/>
      <c r="N144" s="333"/>
      <c r="O144" s="325"/>
      <c r="P144" s="325"/>
      <c r="Q144" s="325"/>
      <c r="R144" s="333"/>
      <c r="S144" s="333"/>
      <c r="T144" s="333"/>
      <c r="U144" s="333"/>
      <c r="V144" s="333"/>
      <c r="W144" s="333"/>
      <c r="X144" s="333"/>
      <c r="Y144" s="333"/>
      <c r="Z144" s="333"/>
      <c r="AA144" s="333"/>
    </row>
    <row r="145" spans="1:27">
      <c r="A145" s="333"/>
      <c r="B145" s="333"/>
      <c r="C145" s="333"/>
      <c r="D145" s="333"/>
      <c r="E145" s="333"/>
      <c r="F145" s="333"/>
      <c r="G145" s="333"/>
      <c r="H145" s="333"/>
      <c r="I145" s="340"/>
      <c r="J145" s="340"/>
      <c r="K145" s="325"/>
      <c r="L145" s="333"/>
      <c r="M145" s="333"/>
      <c r="N145" s="333"/>
      <c r="O145" s="325"/>
      <c r="P145" s="325"/>
      <c r="Q145" s="325"/>
      <c r="R145" s="333"/>
      <c r="S145" s="333"/>
      <c r="T145" s="333"/>
      <c r="U145" s="333"/>
      <c r="V145" s="333"/>
      <c r="W145" s="333"/>
      <c r="X145" s="333"/>
      <c r="Y145" s="333"/>
      <c r="Z145" s="333"/>
      <c r="AA145" s="333"/>
    </row>
    <row r="146" spans="1:27">
      <c r="A146" s="333"/>
      <c r="B146" s="333"/>
      <c r="C146" s="333"/>
      <c r="D146" s="333"/>
      <c r="E146" s="333"/>
      <c r="F146" s="333"/>
      <c r="G146" s="333"/>
      <c r="H146" s="333"/>
      <c r="I146" s="340"/>
      <c r="J146" s="340"/>
      <c r="K146" s="325"/>
      <c r="L146" s="333"/>
      <c r="M146" s="333"/>
      <c r="N146" s="333"/>
      <c r="O146" s="325"/>
      <c r="P146" s="325"/>
      <c r="Q146" s="325"/>
      <c r="R146" s="333"/>
      <c r="S146" s="333"/>
      <c r="T146" s="333"/>
      <c r="U146" s="333"/>
      <c r="V146" s="333"/>
      <c r="W146" s="333"/>
      <c r="X146" s="333"/>
      <c r="Y146" s="333"/>
      <c r="Z146" s="333"/>
      <c r="AA146" s="333"/>
    </row>
    <row r="147" spans="1:27">
      <c r="A147" s="333"/>
      <c r="B147" s="333"/>
      <c r="C147" s="333"/>
      <c r="D147" s="333"/>
      <c r="E147" s="333"/>
      <c r="F147" s="333"/>
      <c r="G147" s="333"/>
      <c r="H147" s="333"/>
      <c r="I147" s="340"/>
      <c r="J147" s="340"/>
      <c r="K147" s="325"/>
      <c r="L147" s="333"/>
      <c r="M147" s="333"/>
      <c r="N147" s="333"/>
      <c r="O147" s="325"/>
      <c r="P147" s="325"/>
      <c r="Q147" s="325"/>
      <c r="R147" s="333"/>
      <c r="S147" s="333"/>
      <c r="T147" s="333"/>
      <c r="U147" s="333"/>
      <c r="V147" s="333"/>
      <c r="W147" s="333"/>
      <c r="X147" s="333"/>
      <c r="Y147" s="333"/>
      <c r="Z147" s="333"/>
      <c r="AA147" s="333"/>
    </row>
    <row r="148" spans="1:27">
      <c r="A148" s="333"/>
      <c r="B148" s="333"/>
      <c r="C148" s="333"/>
      <c r="D148" s="333"/>
      <c r="E148" s="333"/>
      <c r="F148" s="333"/>
      <c r="G148" s="333"/>
      <c r="H148" s="333"/>
      <c r="I148" s="340"/>
      <c r="J148" s="340"/>
      <c r="K148" s="325"/>
      <c r="L148" s="333"/>
      <c r="M148" s="333"/>
      <c r="N148" s="333"/>
      <c r="O148" s="325"/>
      <c r="P148" s="325"/>
      <c r="Q148" s="325"/>
      <c r="R148" s="333"/>
      <c r="S148" s="333"/>
      <c r="T148" s="333"/>
      <c r="U148" s="333"/>
      <c r="V148" s="333"/>
      <c r="W148" s="333"/>
      <c r="X148" s="333"/>
      <c r="Y148" s="333"/>
      <c r="Z148" s="333"/>
      <c r="AA148" s="333"/>
    </row>
    <row r="149" spans="1:27">
      <c r="A149" s="333"/>
      <c r="B149" s="333"/>
      <c r="C149" s="333"/>
      <c r="D149" s="333"/>
      <c r="E149" s="333"/>
      <c r="F149" s="333"/>
      <c r="G149" s="333"/>
      <c r="H149" s="333"/>
      <c r="I149" s="340"/>
      <c r="J149" s="340"/>
      <c r="K149" s="325"/>
      <c r="L149" s="333"/>
      <c r="M149" s="333"/>
      <c r="N149" s="333"/>
      <c r="O149" s="325"/>
      <c r="P149" s="325"/>
      <c r="Q149" s="325"/>
      <c r="R149" s="333"/>
      <c r="S149" s="333"/>
      <c r="T149" s="333"/>
      <c r="U149" s="333"/>
      <c r="V149" s="333"/>
      <c r="W149" s="333"/>
      <c r="X149" s="333"/>
      <c r="Y149" s="333"/>
      <c r="Z149" s="333"/>
      <c r="AA149" s="333"/>
    </row>
    <row r="150" spans="1:27">
      <c r="A150" s="333"/>
      <c r="B150" s="333"/>
      <c r="C150" s="333"/>
      <c r="D150" s="333"/>
      <c r="E150" s="333"/>
      <c r="F150" s="333"/>
      <c r="G150" s="333"/>
      <c r="H150" s="333"/>
      <c r="I150" s="340"/>
      <c r="J150" s="340"/>
      <c r="K150" s="325"/>
      <c r="L150" s="333"/>
      <c r="M150" s="333"/>
      <c r="N150" s="333"/>
      <c r="O150" s="325"/>
      <c r="P150" s="325"/>
      <c r="Q150" s="325"/>
      <c r="R150" s="333"/>
      <c r="S150" s="333"/>
      <c r="T150" s="333"/>
      <c r="U150" s="333"/>
      <c r="V150" s="333"/>
      <c r="W150" s="333"/>
      <c r="X150" s="333"/>
      <c r="Y150" s="333"/>
      <c r="Z150" s="333"/>
      <c r="AA150" s="333"/>
    </row>
    <row r="151" spans="1:27">
      <c r="A151" s="333"/>
      <c r="B151" s="333"/>
      <c r="C151" s="333"/>
      <c r="D151" s="333"/>
      <c r="E151" s="333"/>
      <c r="F151" s="333"/>
      <c r="G151" s="333"/>
      <c r="H151" s="333"/>
      <c r="I151" s="340"/>
      <c r="J151" s="340"/>
      <c r="K151" s="325"/>
      <c r="L151" s="333"/>
      <c r="M151" s="333"/>
      <c r="N151" s="333"/>
      <c r="O151" s="325"/>
      <c r="P151" s="325"/>
      <c r="Q151" s="325"/>
      <c r="R151" s="333"/>
      <c r="S151" s="333"/>
      <c r="T151" s="333"/>
      <c r="U151" s="333"/>
      <c r="V151" s="333"/>
      <c r="W151" s="333"/>
      <c r="X151" s="333"/>
      <c r="Y151" s="333"/>
      <c r="Z151" s="333"/>
      <c r="AA151" s="333"/>
    </row>
    <row r="152" spans="1:27">
      <c r="A152" s="333"/>
      <c r="B152" s="333"/>
      <c r="C152" s="333"/>
      <c r="D152" s="333"/>
      <c r="E152" s="333"/>
      <c r="F152" s="333"/>
      <c r="G152" s="333"/>
      <c r="H152" s="333"/>
      <c r="I152" s="340"/>
      <c r="J152" s="340"/>
      <c r="K152" s="325"/>
      <c r="L152" s="333"/>
      <c r="M152" s="333"/>
      <c r="N152" s="333"/>
      <c r="O152" s="325"/>
      <c r="P152" s="325"/>
      <c r="Q152" s="325"/>
      <c r="R152" s="333"/>
      <c r="S152" s="333"/>
      <c r="T152" s="333"/>
      <c r="U152" s="333"/>
      <c r="V152" s="333"/>
      <c r="W152" s="333"/>
      <c r="X152" s="333"/>
      <c r="Y152" s="333"/>
      <c r="Z152" s="333"/>
      <c r="AA152" s="333"/>
    </row>
    <row r="153" spans="1:27">
      <c r="A153" s="333"/>
      <c r="B153" s="333"/>
      <c r="C153" s="333"/>
      <c r="D153" s="333"/>
      <c r="E153" s="333"/>
      <c r="F153" s="333"/>
      <c r="G153" s="333"/>
      <c r="H153" s="333"/>
      <c r="I153" s="340"/>
      <c r="J153" s="340"/>
      <c r="K153" s="325"/>
      <c r="L153" s="333"/>
      <c r="M153" s="333"/>
      <c r="N153" s="333"/>
      <c r="O153" s="325"/>
      <c r="P153" s="325"/>
      <c r="Q153" s="325"/>
      <c r="R153" s="333"/>
      <c r="S153" s="333"/>
      <c r="T153" s="333"/>
      <c r="U153" s="333"/>
      <c r="V153" s="333"/>
      <c r="W153" s="333"/>
      <c r="X153" s="333"/>
      <c r="Y153" s="333"/>
      <c r="Z153" s="333"/>
      <c r="AA153" s="333"/>
    </row>
    <row r="154" spans="1:27">
      <c r="A154" s="333"/>
      <c r="B154" s="333"/>
      <c r="C154" s="333"/>
      <c r="D154" s="333"/>
      <c r="E154" s="333"/>
      <c r="F154" s="333"/>
      <c r="G154" s="333"/>
      <c r="H154" s="333"/>
      <c r="I154" s="340"/>
      <c r="J154" s="340"/>
      <c r="K154" s="325"/>
      <c r="L154" s="333"/>
      <c r="M154" s="333"/>
      <c r="N154" s="333"/>
      <c r="O154" s="325"/>
      <c r="P154" s="325"/>
      <c r="Q154" s="325"/>
      <c r="R154" s="333"/>
      <c r="S154" s="333"/>
      <c r="T154" s="333"/>
      <c r="U154" s="333"/>
      <c r="V154" s="333"/>
      <c r="W154" s="333"/>
      <c r="X154" s="333"/>
      <c r="Y154" s="333"/>
      <c r="Z154" s="333"/>
      <c r="AA154" s="333"/>
    </row>
    <row r="155" spans="1:27">
      <c r="A155" s="333"/>
      <c r="B155" s="333"/>
      <c r="C155" s="333"/>
      <c r="D155" s="333"/>
      <c r="E155" s="333"/>
      <c r="F155" s="333"/>
      <c r="G155" s="333"/>
      <c r="H155" s="333"/>
      <c r="I155" s="340"/>
      <c r="J155" s="340"/>
      <c r="K155" s="325"/>
      <c r="L155" s="333"/>
      <c r="M155" s="333"/>
      <c r="N155" s="333"/>
      <c r="O155" s="325"/>
      <c r="P155" s="325"/>
      <c r="Q155" s="325"/>
      <c r="R155" s="333"/>
      <c r="S155" s="333"/>
      <c r="T155" s="333"/>
      <c r="U155" s="333"/>
      <c r="V155" s="333"/>
      <c r="W155" s="333"/>
      <c r="X155" s="333"/>
      <c r="Y155" s="333"/>
      <c r="Z155" s="333"/>
      <c r="AA155" s="333"/>
    </row>
    <row r="156" spans="1:27">
      <c r="A156" s="333"/>
      <c r="B156" s="333"/>
      <c r="C156" s="333"/>
      <c r="D156" s="333"/>
      <c r="E156" s="333"/>
      <c r="F156" s="333"/>
      <c r="G156" s="333"/>
      <c r="H156" s="333"/>
      <c r="I156" s="340"/>
      <c r="J156" s="340"/>
      <c r="K156" s="325"/>
      <c r="L156" s="333"/>
      <c r="M156" s="333"/>
      <c r="N156" s="333"/>
      <c r="O156" s="325"/>
      <c r="P156" s="325"/>
      <c r="Q156" s="325"/>
      <c r="R156" s="333"/>
      <c r="S156" s="333"/>
      <c r="T156" s="333"/>
      <c r="U156" s="333"/>
      <c r="V156" s="333"/>
      <c r="W156" s="333"/>
      <c r="X156" s="333"/>
      <c r="Y156" s="333"/>
      <c r="Z156" s="333"/>
      <c r="AA156" s="333"/>
    </row>
    <row r="157" spans="1:27">
      <c r="A157" s="333"/>
      <c r="B157" s="333"/>
      <c r="C157" s="333"/>
      <c r="D157" s="333"/>
      <c r="E157" s="333"/>
      <c r="F157" s="333"/>
      <c r="G157" s="333"/>
      <c r="H157" s="333"/>
      <c r="I157" s="340"/>
      <c r="J157" s="340"/>
      <c r="K157" s="325"/>
      <c r="L157" s="333"/>
      <c r="M157" s="333"/>
      <c r="N157" s="333"/>
      <c r="O157" s="325"/>
      <c r="P157" s="325"/>
      <c r="Q157" s="325"/>
      <c r="R157" s="333"/>
      <c r="S157" s="333"/>
      <c r="T157" s="333"/>
      <c r="U157" s="333"/>
      <c r="V157" s="333"/>
      <c r="W157" s="333"/>
      <c r="X157" s="333"/>
      <c r="Y157" s="333"/>
      <c r="Z157" s="333"/>
      <c r="AA157" s="333"/>
    </row>
    <row r="158" spans="1:27">
      <c r="A158" s="333"/>
      <c r="B158" s="333"/>
      <c r="C158" s="333"/>
      <c r="D158" s="333"/>
      <c r="E158" s="333"/>
      <c r="F158" s="333"/>
      <c r="G158" s="333"/>
      <c r="H158" s="333"/>
      <c r="I158" s="340"/>
      <c r="J158" s="340"/>
      <c r="K158" s="325"/>
      <c r="L158" s="333"/>
      <c r="M158" s="333"/>
      <c r="N158" s="333"/>
      <c r="O158" s="325"/>
      <c r="P158" s="325"/>
      <c r="Q158" s="325"/>
      <c r="R158" s="333"/>
      <c r="S158" s="333"/>
      <c r="T158" s="333"/>
      <c r="U158" s="333"/>
      <c r="V158" s="333"/>
      <c r="W158" s="333"/>
      <c r="X158" s="333"/>
      <c r="Y158" s="333"/>
      <c r="Z158" s="333"/>
      <c r="AA158" s="333"/>
    </row>
    <row r="159" spans="1:27">
      <c r="A159" s="333"/>
      <c r="B159" s="333"/>
      <c r="C159" s="333"/>
      <c r="D159" s="333"/>
      <c r="E159" s="333"/>
      <c r="F159" s="333"/>
      <c r="G159" s="333"/>
      <c r="H159" s="333"/>
      <c r="I159" s="340"/>
      <c r="J159" s="340"/>
      <c r="K159" s="325"/>
      <c r="L159" s="333"/>
      <c r="M159" s="333"/>
      <c r="N159" s="333"/>
      <c r="O159" s="325"/>
      <c r="P159" s="325"/>
      <c r="Q159" s="325"/>
      <c r="R159" s="333"/>
      <c r="S159" s="333"/>
      <c r="T159" s="333"/>
      <c r="U159" s="333"/>
      <c r="V159" s="333"/>
      <c r="W159" s="333"/>
      <c r="X159" s="333"/>
      <c r="Y159" s="333"/>
      <c r="Z159" s="333"/>
      <c r="AA159" s="333"/>
    </row>
    <row r="160" spans="1:27">
      <c r="A160" s="333"/>
      <c r="B160" s="333"/>
      <c r="C160" s="333"/>
      <c r="D160" s="333"/>
      <c r="E160" s="333"/>
      <c r="F160" s="333"/>
      <c r="G160" s="333"/>
      <c r="H160" s="333"/>
      <c r="I160" s="340"/>
      <c r="J160" s="340"/>
      <c r="K160" s="325"/>
      <c r="L160" s="333"/>
      <c r="M160" s="333"/>
      <c r="N160" s="333"/>
      <c r="O160" s="325"/>
      <c r="P160" s="325"/>
      <c r="Q160" s="325"/>
      <c r="R160" s="333"/>
      <c r="S160" s="333"/>
      <c r="T160" s="333"/>
      <c r="U160" s="333"/>
      <c r="V160" s="333"/>
      <c r="W160" s="333"/>
      <c r="X160" s="333"/>
      <c r="Y160" s="333"/>
      <c r="Z160" s="333"/>
      <c r="AA160" s="333"/>
    </row>
    <row r="161" spans="1:27">
      <c r="A161" s="333"/>
      <c r="B161" s="333"/>
      <c r="C161" s="333"/>
      <c r="D161" s="333"/>
      <c r="E161" s="333"/>
      <c r="F161" s="333"/>
      <c r="G161" s="333"/>
      <c r="H161" s="333"/>
      <c r="I161" s="340"/>
      <c r="J161" s="340"/>
      <c r="K161" s="325"/>
      <c r="L161" s="333"/>
      <c r="M161" s="333"/>
      <c r="N161" s="333"/>
      <c r="O161" s="325"/>
      <c r="P161" s="325"/>
      <c r="Q161" s="325"/>
      <c r="R161" s="333"/>
      <c r="S161" s="333"/>
      <c r="T161" s="333"/>
      <c r="U161" s="333"/>
      <c r="V161" s="333"/>
      <c r="W161" s="333"/>
      <c r="X161" s="333"/>
      <c r="Y161" s="333"/>
      <c r="Z161" s="333"/>
      <c r="AA161" s="333"/>
    </row>
    <row r="162" spans="1:27">
      <c r="A162" s="333"/>
      <c r="B162" s="333"/>
      <c r="C162" s="333"/>
      <c r="D162" s="333"/>
      <c r="E162" s="333"/>
      <c r="F162" s="333"/>
      <c r="G162" s="333"/>
      <c r="H162" s="333"/>
      <c r="I162" s="340"/>
      <c r="J162" s="340"/>
      <c r="K162" s="325"/>
      <c r="L162" s="333"/>
      <c r="M162" s="333"/>
      <c r="N162" s="333"/>
      <c r="O162" s="325"/>
      <c r="P162" s="325"/>
      <c r="Q162" s="325"/>
      <c r="R162" s="333"/>
      <c r="S162" s="333"/>
      <c r="T162" s="333"/>
      <c r="U162" s="333"/>
      <c r="V162" s="333"/>
      <c r="W162" s="333"/>
      <c r="X162" s="333"/>
      <c r="Y162" s="333"/>
      <c r="Z162" s="333"/>
      <c r="AA162" s="333"/>
    </row>
    <row r="163" spans="1:27">
      <c r="A163" s="333"/>
      <c r="B163" s="333"/>
      <c r="C163" s="333"/>
      <c r="D163" s="333"/>
      <c r="E163" s="333"/>
      <c r="F163" s="333"/>
      <c r="G163" s="333"/>
      <c r="H163" s="333"/>
      <c r="I163" s="340"/>
      <c r="J163" s="340"/>
      <c r="K163" s="325"/>
      <c r="L163" s="333"/>
      <c r="M163" s="333"/>
      <c r="N163" s="333"/>
      <c r="O163" s="325"/>
      <c r="P163" s="325"/>
      <c r="Q163" s="325"/>
      <c r="R163" s="333"/>
      <c r="S163" s="333"/>
      <c r="T163" s="333"/>
      <c r="U163" s="333"/>
      <c r="V163" s="333"/>
      <c r="W163" s="333"/>
      <c r="X163" s="333"/>
      <c r="Y163" s="333"/>
      <c r="Z163" s="333"/>
      <c r="AA163" s="333"/>
    </row>
    <row r="164" spans="1:27">
      <c r="A164" s="333"/>
      <c r="B164" s="333"/>
      <c r="C164" s="333"/>
      <c r="D164" s="333"/>
      <c r="E164" s="333"/>
      <c r="F164" s="333"/>
      <c r="G164" s="333"/>
      <c r="H164" s="333"/>
      <c r="I164" s="340"/>
      <c r="J164" s="340"/>
      <c r="K164" s="325"/>
      <c r="L164" s="333"/>
      <c r="M164" s="333"/>
      <c r="N164" s="333"/>
      <c r="O164" s="325"/>
      <c r="P164" s="325"/>
      <c r="Q164" s="325"/>
      <c r="R164" s="333"/>
      <c r="S164" s="333"/>
      <c r="T164" s="333"/>
      <c r="U164" s="333"/>
      <c r="V164" s="333"/>
      <c r="W164" s="333"/>
      <c r="X164" s="333"/>
      <c r="Y164" s="333"/>
      <c r="Z164" s="333"/>
      <c r="AA164" s="333"/>
    </row>
    <row r="165" spans="1:27">
      <c r="A165" s="333"/>
      <c r="B165" s="333"/>
      <c r="C165" s="333"/>
      <c r="D165" s="333"/>
      <c r="E165" s="333"/>
      <c r="F165" s="333"/>
      <c r="G165" s="333"/>
      <c r="H165" s="333"/>
      <c r="I165" s="340"/>
      <c r="J165" s="340"/>
      <c r="K165" s="325"/>
      <c r="L165" s="333"/>
      <c r="M165" s="333"/>
      <c r="N165" s="333"/>
      <c r="O165" s="325"/>
      <c r="P165" s="325"/>
      <c r="Q165" s="325"/>
      <c r="R165" s="333"/>
      <c r="S165" s="333"/>
      <c r="T165" s="333"/>
      <c r="U165" s="333"/>
      <c r="V165" s="333"/>
      <c r="W165" s="333"/>
      <c r="X165" s="333"/>
      <c r="Y165" s="333"/>
      <c r="Z165" s="333"/>
      <c r="AA165" s="333"/>
    </row>
    <row r="166" spans="1:27">
      <c r="A166" s="333"/>
      <c r="B166" s="333"/>
      <c r="C166" s="333"/>
      <c r="D166" s="333"/>
      <c r="E166" s="333"/>
      <c r="F166" s="333"/>
      <c r="G166" s="333"/>
      <c r="H166" s="333"/>
      <c r="I166" s="340"/>
      <c r="J166" s="340"/>
      <c r="K166" s="325"/>
      <c r="L166" s="333"/>
      <c r="M166" s="333"/>
      <c r="N166" s="333"/>
      <c r="O166" s="325"/>
      <c r="P166" s="325"/>
      <c r="Q166" s="325"/>
      <c r="R166" s="333"/>
      <c r="S166" s="333"/>
      <c r="T166" s="333"/>
      <c r="U166" s="333"/>
      <c r="V166" s="333"/>
      <c r="W166" s="333"/>
      <c r="X166" s="333"/>
      <c r="Y166" s="333"/>
      <c r="Z166" s="333"/>
      <c r="AA166" s="333"/>
    </row>
    <row r="167" spans="1:27">
      <c r="A167" s="333"/>
      <c r="B167" s="333"/>
      <c r="C167" s="333"/>
      <c r="D167" s="333"/>
      <c r="E167" s="333"/>
      <c r="F167" s="333"/>
      <c r="G167" s="333"/>
      <c r="H167" s="333"/>
      <c r="I167" s="340"/>
      <c r="J167" s="340"/>
      <c r="K167" s="325"/>
      <c r="L167" s="333"/>
      <c r="M167" s="333"/>
      <c r="N167" s="333"/>
      <c r="O167" s="325"/>
      <c r="P167" s="325"/>
      <c r="Q167" s="325"/>
      <c r="R167" s="333"/>
      <c r="S167" s="333"/>
      <c r="T167" s="333"/>
      <c r="U167" s="333"/>
      <c r="V167" s="333"/>
      <c r="W167" s="333"/>
      <c r="X167" s="333"/>
      <c r="Y167" s="333"/>
      <c r="Z167" s="333"/>
      <c r="AA167" s="333"/>
    </row>
    <row r="168" spans="1:27">
      <c r="A168" s="333"/>
      <c r="B168" s="333"/>
      <c r="C168" s="333"/>
      <c r="D168" s="333"/>
      <c r="E168" s="333"/>
      <c r="F168" s="333"/>
      <c r="G168" s="333"/>
      <c r="H168" s="333"/>
      <c r="I168" s="340"/>
      <c r="J168" s="340"/>
      <c r="K168" s="325"/>
      <c r="L168" s="333"/>
      <c r="M168" s="333"/>
      <c r="N168" s="333"/>
      <c r="O168" s="325"/>
      <c r="P168" s="325"/>
      <c r="Q168" s="325"/>
      <c r="R168" s="333"/>
      <c r="S168" s="333"/>
      <c r="T168" s="333"/>
      <c r="U168" s="333"/>
      <c r="V168" s="333"/>
      <c r="W168" s="333"/>
      <c r="X168" s="333"/>
      <c r="Y168" s="333"/>
      <c r="Z168" s="333"/>
      <c r="AA168" s="333"/>
    </row>
    <row r="169" spans="1:27">
      <c r="A169" s="333"/>
      <c r="B169" s="333"/>
      <c r="C169" s="333"/>
      <c r="D169" s="333"/>
      <c r="E169" s="333"/>
      <c r="F169" s="333"/>
      <c r="G169" s="333"/>
      <c r="H169" s="333"/>
      <c r="I169" s="340"/>
      <c r="J169" s="340"/>
      <c r="K169" s="325"/>
      <c r="L169" s="333"/>
      <c r="M169" s="333"/>
      <c r="N169" s="333"/>
      <c r="O169" s="325"/>
      <c r="P169" s="325"/>
      <c r="Q169" s="325"/>
      <c r="R169" s="333"/>
      <c r="S169" s="333"/>
      <c r="T169" s="333"/>
      <c r="U169" s="333"/>
      <c r="V169" s="333"/>
      <c r="W169" s="333"/>
      <c r="X169" s="333"/>
      <c r="Y169" s="333"/>
      <c r="Z169" s="333"/>
      <c r="AA169" s="333"/>
    </row>
    <row r="170" spans="1:27">
      <c r="A170" s="333"/>
      <c r="B170" s="333"/>
      <c r="C170" s="333"/>
      <c r="D170" s="333"/>
      <c r="E170" s="333"/>
      <c r="F170" s="333"/>
      <c r="G170" s="333"/>
      <c r="H170" s="333"/>
      <c r="I170" s="340"/>
      <c r="J170" s="340"/>
      <c r="K170" s="325"/>
      <c r="L170" s="333"/>
      <c r="M170" s="333"/>
      <c r="N170" s="333"/>
      <c r="O170" s="325"/>
      <c r="P170" s="325"/>
      <c r="Q170" s="325"/>
      <c r="R170" s="333"/>
      <c r="S170" s="333"/>
      <c r="T170" s="333"/>
      <c r="U170" s="333"/>
      <c r="V170" s="333"/>
      <c r="W170" s="333"/>
      <c r="X170" s="333"/>
      <c r="Y170" s="333"/>
      <c r="Z170" s="333"/>
      <c r="AA170" s="333"/>
    </row>
    <row r="171" spans="1:27">
      <c r="A171" s="333"/>
      <c r="B171" s="333"/>
      <c r="C171" s="333"/>
      <c r="D171" s="333"/>
      <c r="E171" s="333"/>
      <c r="F171" s="333"/>
      <c r="G171" s="333"/>
      <c r="H171" s="333"/>
      <c r="I171" s="340"/>
      <c r="J171" s="340"/>
      <c r="K171" s="325"/>
      <c r="L171" s="333"/>
      <c r="M171" s="333"/>
      <c r="N171" s="333"/>
      <c r="O171" s="325"/>
      <c r="P171" s="325"/>
      <c r="Q171" s="325"/>
      <c r="R171" s="333"/>
      <c r="S171" s="333"/>
      <c r="T171" s="333"/>
      <c r="U171" s="333"/>
      <c r="V171" s="333"/>
      <c r="W171" s="333"/>
      <c r="X171" s="333"/>
      <c r="Y171" s="333"/>
      <c r="Z171" s="333"/>
      <c r="AA171" s="333"/>
    </row>
    <row r="172" spans="1:27">
      <c r="A172" s="333"/>
      <c r="B172" s="333"/>
      <c r="C172" s="333"/>
      <c r="D172" s="333"/>
      <c r="E172" s="333"/>
      <c r="F172" s="333"/>
      <c r="G172" s="333"/>
      <c r="H172" s="333"/>
      <c r="I172" s="340"/>
      <c r="J172" s="340"/>
      <c r="K172" s="325"/>
      <c r="L172" s="333"/>
      <c r="M172" s="333"/>
      <c r="N172" s="333"/>
      <c r="O172" s="325"/>
      <c r="P172" s="325"/>
      <c r="Q172" s="325"/>
      <c r="R172" s="333"/>
      <c r="S172" s="333"/>
      <c r="T172" s="333"/>
      <c r="U172" s="333"/>
      <c r="V172" s="333"/>
      <c r="W172" s="333"/>
      <c r="X172" s="333"/>
      <c r="Y172" s="333"/>
      <c r="Z172" s="333"/>
      <c r="AA172" s="333"/>
    </row>
    <row r="173" spans="1:27">
      <c r="A173" s="333"/>
      <c r="B173" s="333"/>
      <c r="C173" s="333"/>
      <c r="D173" s="333"/>
      <c r="E173" s="333"/>
      <c r="F173" s="333"/>
      <c r="G173" s="333"/>
      <c r="H173" s="333"/>
      <c r="I173" s="340"/>
      <c r="J173" s="340"/>
      <c r="K173" s="325"/>
      <c r="L173" s="333"/>
      <c r="M173" s="333"/>
      <c r="N173" s="333"/>
      <c r="O173" s="325"/>
      <c r="P173" s="325"/>
      <c r="Q173" s="325"/>
      <c r="R173" s="333"/>
      <c r="S173" s="333"/>
      <c r="T173" s="333"/>
      <c r="U173" s="333"/>
      <c r="V173" s="333"/>
      <c r="W173" s="333"/>
      <c r="X173" s="333"/>
      <c r="Y173" s="333"/>
      <c r="Z173" s="333"/>
      <c r="AA173" s="333"/>
    </row>
    <row r="174" spans="1:27">
      <c r="A174" s="333"/>
      <c r="B174" s="333"/>
      <c r="C174" s="333"/>
      <c r="D174" s="333"/>
      <c r="E174" s="333"/>
      <c r="F174" s="333"/>
      <c r="G174" s="333"/>
      <c r="H174" s="333"/>
      <c r="I174" s="340"/>
      <c r="J174" s="340"/>
      <c r="K174" s="325"/>
      <c r="L174" s="333"/>
      <c r="M174" s="333"/>
      <c r="N174" s="333"/>
      <c r="O174" s="325"/>
      <c r="P174" s="325"/>
      <c r="Q174" s="325"/>
      <c r="R174" s="333"/>
      <c r="S174" s="333"/>
      <c r="T174" s="333"/>
      <c r="U174" s="333"/>
      <c r="V174" s="333"/>
      <c r="W174" s="333"/>
      <c r="X174" s="333"/>
      <c r="Y174" s="333"/>
      <c r="Z174" s="333"/>
      <c r="AA174" s="333"/>
    </row>
    <row r="175" spans="1:27">
      <c r="A175" s="333"/>
      <c r="B175" s="333"/>
      <c r="C175" s="333"/>
      <c r="D175" s="333"/>
      <c r="E175" s="333"/>
      <c r="F175" s="333"/>
      <c r="G175" s="333"/>
      <c r="H175" s="333"/>
      <c r="I175" s="340"/>
      <c r="J175" s="340"/>
      <c r="K175" s="325"/>
      <c r="L175" s="333"/>
      <c r="M175" s="333"/>
      <c r="N175" s="333"/>
      <c r="O175" s="325"/>
      <c r="P175" s="325"/>
      <c r="Q175" s="325"/>
      <c r="R175" s="333"/>
      <c r="S175" s="333"/>
      <c r="T175" s="333"/>
      <c r="U175" s="333"/>
      <c r="V175" s="333"/>
      <c r="W175" s="333"/>
      <c r="X175" s="333"/>
      <c r="Y175" s="333"/>
      <c r="Z175" s="333"/>
      <c r="AA175" s="333"/>
    </row>
    <row r="176" spans="1:27">
      <c r="A176" s="333"/>
      <c r="B176" s="333"/>
      <c r="C176" s="333"/>
      <c r="D176" s="333"/>
      <c r="E176" s="333"/>
      <c r="F176" s="333"/>
      <c r="G176" s="333"/>
      <c r="H176" s="333"/>
      <c r="I176" s="340"/>
      <c r="J176" s="340"/>
      <c r="K176" s="325"/>
      <c r="L176" s="333"/>
      <c r="M176" s="333"/>
      <c r="N176" s="333"/>
      <c r="O176" s="325"/>
      <c r="P176" s="325"/>
      <c r="Q176" s="325"/>
      <c r="R176" s="333"/>
      <c r="S176" s="333"/>
      <c r="T176" s="333"/>
      <c r="U176" s="333"/>
      <c r="V176" s="333"/>
      <c r="W176" s="333"/>
      <c r="X176" s="333"/>
      <c r="Y176" s="333"/>
      <c r="Z176" s="333"/>
      <c r="AA176" s="333"/>
    </row>
    <row r="177" spans="1:27">
      <c r="A177" s="333"/>
      <c r="B177" s="333"/>
      <c r="C177" s="333"/>
      <c r="D177" s="333"/>
      <c r="E177" s="333"/>
      <c r="F177" s="333"/>
      <c r="G177" s="333"/>
      <c r="H177" s="333"/>
      <c r="I177" s="340"/>
      <c r="J177" s="340"/>
      <c r="K177" s="325"/>
      <c r="L177" s="333"/>
      <c r="M177" s="333"/>
      <c r="N177" s="333"/>
      <c r="O177" s="325"/>
      <c r="P177" s="325"/>
      <c r="Q177" s="325"/>
      <c r="R177" s="333"/>
      <c r="S177" s="333"/>
      <c r="T177" s="333"/>
      <c r="U177" s="333"/>
      <c r="V177" s="333"/>
      <c r="W177" s="333"/>
      <c r="X177" s="333"/>
      <c r="Y177" s="333"/>
      <c r="Z177" s="333"/>
      <c r="AA177" s="333"/>
    </row>
    <row r="178" spans="1:27">
      <c r="A178" s="333"/>
      <c r="B178" s="333"/>
      <c r="C178" s="333"/>
      <c r="D178" s="333"/>
      <c r="E178" s="333"/>
      <c r="F178" s="333"/>
      <c r="G178" s="333"/>
      <c r="H178" s="333"/>
      <c r="I178" s="340"/>
      <c r="J178" s="340"/>
      <c r="K178" s="325"/>
      <c r="L178" s="333"/>
      <c r="M178" s="333"/>
      <c r="N178" s="333"/>
      <c r="O178" s="325"/>
      <c r="P178" s="325"/>
      <c r="Q178" s="325"/>
      <c r="R178" s="333"/>
      <c r="S178" s="333"/>
      <c r="T178" s="333"/>
      <c r="U178" s="333"/>
      <c r="V178" s="333"/>
      <c r="W178" s="333"/>
      <c r="X178" s="333"/>
      <c r="Y178" s="333"/>
      <c r="Z178" s="333"/>
      <c r="AA178" s="333"/>
    </row>
    <row r="179" spans="1:27">
      <c r="A179" s="333"/>
      <c r="B179" s="333"/>
      <c r="C179" s="333"/>
      <c r="D179" s="333"/>
      <c r="E179" s="333"/>
      <c r="F179" s="333"/>
      <c r="G179" s="333"/>
      <c r="H179" s="333"/>
      <c r="I179" s="340"/>
      <c r="J179" s="340"/>
      <c r="K179" s="325"/>
      <c r="L179" s="333"/>
      <c r="M179" s="333"/>
      <c r="N179" s="333"/>
      <c r="O179" s="325"/>
      <c r="P179" s="325"/>
      <c r="Q179" s="325"/>
      <c r="R179" s="333"/>
      <c r="S179" s="333"/>
      <c r="T179" s="333"/>
      <c r="U179" s="333"/>
      <c r="V179" s="333"/>
      <c r="W179" s="333"/>
      <c r="X179" s="333"/>
      <c r="Y179" s="333"/>
      <c r="Z179" s="333"/>
      <c r="AA179" s="333"/>
    </row>
    <row r="180" spans="1:27">
      <c r="A180" s="333"/>
      <c r="B180" s="333"/>
      <c r="C180" s="333"/>
      <c r="D180" s="333"/>
      <c r="E180" s="333"/>
      <c r="F180" s="333"/>
      <c r="G180" s="333"/>
      <c r="H180" s="333"/>
      <c r="I180" s="340"/>
      <c r="J180" s="340"/>
      <c r="K180" s="325"/>
      <c r="L180" s="333"/>
      <c r="M180" s="333"/>
      <c r="N180" s="333"/>
      <c r="O180" s="325"/>
      <c r="P180" s="325"/>
      <c r="Q180" s="325"/>
      <c r="R180" s="333"/>
      <c r="S180" s="333"/>
      <c r="T180" s="333"/>
      <c r="U180" s="333"/>
      <c r="V180" s="333"/>
      <c r="W180" s="333"/>
      <c r="X180" s="333"/>
      <c r="Y180" s="333"/>
      <c r="Z180" s="333"/>
      <c r="AA180" s="333"/>
    </row>
    <row r="181" spans="1:27">
      <c r="A181" s="333"/>
      <c r="B181" s="333"/>
      <c r="C181" s="333"/>
      <c r="D181" s="333"/>
      <c r="E181" s="333"/>
      <c r="F181" s="333"/>
      <c r="G181" s="333"/>
      <c r="H181" s="333"/>
      <c r="I181" s="340"/>
      <c r="J181" s="340"/>
      <c r="K181" s="325"/>
      <c r="L181" s="333"/>
      <c r="M181" s="333"/>
      <c r="N181" s="333"/>
      <c r="O181" s="325"/>
      <c r="P181" s="325"/>
      <c r="Q181" s="325"/>
      <c r="R181" s="333"/>
      <c r="S181" s="333"/>
      <c r="T181" s="333"/>
      <c r="U181" s="333"/>
      <c r="V181" s="333"/>
      <c r="W181" s="333"/>
      <c r="X181" s="333"/>
      <c r="Y181" s="333"/>
      <c r="Z181" s="333"/>
      <c r="AA181" s="333"/>
    </row>
    <row r="182" spans="1:27">
      <c r="A182" s="333"/>
      <c r="B182" s="333"/>
      <c r="C182" s="333"/>
      <c r="D182" s="333"/>
      <c r="E182" s="333"/>
      <c r="F182" s="333"/>
      <c r="G182" s="333"/>
      <c r="H182" s="333"/>
      <c r="I182" s="340"/>
      <c r="J182" s="340"/>
      <c r="K182" s="325"/>
      <c r="L182" s="333"/>
      <c r="M182" s="333"/>
      <c r="N182" s="333"/>
      <c r="O182" s="325"/>
      <c r="P182" s="325"/>
      <c r="Q182" s="325"/>
      <c r="R182" s="333"/>
      <c r="S182" s="333"/>
      <c r="T182" s="333"/>
      <c r="U182" s="333"/>
      <c r="V182" s="333"/>
      <c r="W182" s="333"/>
      <c r="X182" s="333"/>
      <c r="Y182" s="333"/>
      <c r="Z182" s="333"/>
      <c r="AA182" s="333"/>
    </row>
    <row r="183" spans="1:27">
      <c r="A183" s="333"/>
      <c r="B183" s="333"/>
      <c r="C183" s="333"/>
      <c r="D183" s="333"/>
      <c r="E183" s="333"/>
      <c r="F183" s="333"/>
      <c r="G183" s="333"/>
      <c r="H183" s="333"/>
      <c r="I183" s="340"/>
      <c r="J183" s="340"/>
      <c r="K183" s="325"/>
      <c r="L183" s="333"/>
      <c r="M183" s="333"/>
      <c r="N183" s="333"/>
      <c r="O183" s="325"/>
      <c r="P183" s="325"/>
      <c r="Q183" s="325"/>
      <c r="R183" s="333"/>
      <c r="S183" s="333"/>
      <c r="T183" s="333"/>
      <c r="U183" s="333"/>
      <c r="V183" s="333"/>
      <c r="W183" s="333"/>
      <c r="X183" s="333"/>
      <c r="Y183" s="333"/>
      <c r="Z183" s="333"/>
      <c r="AA183" s="333"/>
    </row>
    <row r="184" spans="1:27">
      <c r="A184" s="333"/>
      <c r="B184" s="333"/>
      <c r="C184" s="333"/>
      <c r="D184" s="333"/>
      <c r="E184" s="333"/>
      <c r="F184" s="333"/>
      <c r="G184" s="333"/>
      <c r="H184" s="333"/>
      <c r="I184" s="340"/>
      <c r="J184" s="340"/>
      <c r="K184" s="325"/>
      <c r="L184" s="333"/>
      <c r="M184" s="333"/>
      <c r="N184" s="333"/>
      <c r="O184" s="325"/>
      <c r="P184" s="325"/>
      <c r="Q184" s="325"/>
      <c r="R184" s="333"/>
      <c r="S184" s="333"/>
      <c r="T184" s="333"/>
      <c r="U184" s="333"/>
      <c r="V184" s="333"/>
      <c r="W184" s="333"/>
      <c r="X184" s="333"/>
      <c r="Y184" s="333"/>
      <c r="Z184" s="333"/>
      <c r="AA184" s="333"/>
    </row>
    <row r="185" spans="1:27">
      <c r="A185" s="333"/>
      <c r="B185" s="333"/>
      <c r="C185" s="333"/>
      <c r="D185" s="333"/>
      <c r="E185" s="333"/>
      <c r="F185" s="333"/>
      <c r="G185" s="333"/>
      <c r="H185" s="333"/>
      <c r="I185" s="340"/>
      <c r="J185" s="340"/>
      <c r="K185" s="325"/>
      <c r="L185" s="333"/>
      <c r="M185" s="333"/>
      <c r="N185" s="333"/>
      <c r="O185" s="325"/>
      <c r="P185" s="325"/>
      <c r="Q185" s="325"/>
      <c r="R185" s="333"/>
      <c r="S185" s="333"/>
      <c r="T185" s="333"/>
      <c r="U185" s="333"/>
      <c r="V185" s="333"/>
      <c r="W185" s="333"/>
      <c r="X185" s="333"/>
      <c r="Y185" s="333"/>
      <c r="Z185" s="333"/>
      <c r="AA185" s="333"/>
    </row>
    <row r="186" spans="1:27">
      <c r="A186" s="333"/>
      <c r="B186" s="333"/>
      <c r="C186" s="333"/>
      <c r="D186" s="333"/>
      <c r="E186" s="333"/>
      <c r="F186" s="333"/>
      <c r="G186" s="333"/>
      <c r="H186" s="333"/>
      <c r="I186" s="340"/>
      <c r="J186" s="340"/>
      <c r="K186" s="325"/>
      <c r="L186" s="333"/>
      <c r="M186" s="333"/>
      <c r="N186" s="333"/>
      <c r="O186" s="325"/>
      <c r="P186" s="325"/>
      <c r="Q186" s="325"/>
      <c r="R186" s="333"/>
      <c r="S186" s="333"/>
      <c r="T186" s="333"/>
      <c r="U186" s="333"/>
      <c r="V186" s="333"/>
      <c r="W186" s="333"/>
      <c r="X186" s="333"/>
      <c r="Y186" s="333"/>
      <c r="Z186" s="333"/>
      <c r="AA186" s="333"/>
    </row>
    <row r="187" spans="1:27">
      <c r="A187" s="333"/>
      <c r="B187" s="333"/>
      <c r="C187" s="333"/>
      <c r="D187" s="333"/>
      <c r="E187" s="333"/>
      <c r="F187" s="333"/>
      <c r="G187" s="333"/>
      <c r="H187" s="333"/>
      <c r="I187" s="340"/>
      <c r="J187" s="340"/>
      <c r="K187" s="325"/>
      <c r="L187" s="333"/>
      <c r="M187" s="333"/>
      <c r="N187" s="333"/>
      <c r="O187" s="325"/>
      <c r="P187" s="325"/>
      <c r="Q187" s="325"/>
      <c r="R187" s="333"/>
      <c r="S187" s="333"/>
      <c r="T187" s="333"/>
      <c r="U187" s="333"/>
      <c r="V187" s="333"/>
      <c r="W187" s="333"/>
      <c r="X187" s="333"/>
      <c r="Y187" s="333"/>
      <c r="Z187" s="333"/>
      <c r="AA187" s="333"/>
    </row>
    <row r="188" spans="1:27">
      <c r="A188" s="333"/>
      <c r="B188" s="333"/>
      <c r="C188" s="333"/>
      <c r="D188" s="333"/>
      <c r="E188" s="333"/>
      <c r="F188" s="333"/>
      <c r="G188" s="333"/>
      <c r="H188" s="333"/>
      <c r="I188" s="340"/>
      <c r="J188" s="340"/>
      <c r="K188" s="325"/>
      <c r="L188" s="333"/>
      <c r="M188" s="333"/>
      <c r="N188" s="333"/>
      <c r="O188" s="325"/>
      <c r="P188" s="325"/>
      <c r="Q188" s="325"/>
      <c r="R188" s="333"/>
      <c r="S188" s="333"/>
      <c r="T188" s="333"/>
      <c r="U188" s="333"/>
      <c r="V188" s="333"/>
      <c r="W188" s="333"/>
      <c r="X188" s="333"/>
      <c r="Y188" s="333"/>
      <c r="Z188" s="333"/>
      <c r="AA188" s="333"/>
    </row>
    <row r="189" spans="1:27">
      <c r="A189" s="333"/>
      <c r="B189" s="333"/>
      <c r="C189" s="333"/>
      <c r="D189" s="333"/>
      <c r="E189" s="333"/>
      <c r="F189" s="333"/>
      <c r="G189" s="333"/>
      <c r="H189" s="333"/>
      <c r="I189" s="340"/>
      <c r="J189" s="340"/>
      <c r="K189" s="325"/>
      <c r="L189" s="333"/>
      <c r="M189" s="333"/>
      <c r="N189" s="333"/>
      <c r="O189" s="325"/>
      <c r="P189" s="325"/>
      <c r="Q189" s="325"/>
      <c r="R189" s="333"/>
      <c r="S189" s="333"/>
      <c r="T189" s="333"/>
      <c r="U189" s="333"/>
      <c r="V189" s="333"/>
      <c r="W189" s="333"/>
      <c r="X189" s="333"/>
      <c r="Y189" s="333"/>
      <c r="Z189" s="333"/>
      <c r="AA189" s="333"/>
    </row>
    <row r="190" spans="1:27">
      <c r="A190" s="333"/>
      <c r="B190" s="333"/>
      <c r="C190" s="333"/>
      <c r="D190" s="333"/>
      <c r="E190" s="333"/>
      <c r="F190" s="333"/>
      <c r="G190" s="333"/>
      <c r="H190" s="333"/>
      <c r="I190" s="340"/>
      <c r="J190" s="340"/>
      <c r="K190" s="325"/>
      <c r="L190" s="333"/>
      <c r="M190" s="333"/>
      <c r="N190" s="333"/>
      <c r="O190" s="325"/>
      <c r="P190" s="325"/>
      <c r="Q190" s="325"/>
      <c r="R190" s="333"/>
      <c r="S190" s="333"/>
      <c r="T190" s="333"/>
      <c r="U190" s="333"/>
      <c r="V190" s="333"/>
      <c r="W190" s="333"/>
      <c r="X190" s="333"/>
      <c r="Y190" s="333"/>
      <c r="Z190" s="333"/>
      <c r="AA190" s="333"/>
    </row>
    <row r="191" spans="1:27">
      <c r="A191" s="333"/>
      <c r="B191" s="333"/>
      <c r="C191" s="333"/>
      <c r="D191" s="333"/>
      <c r="E191" s="333"/>
      <c r="F191" s="333"/>
      <c r="G191" s="333"/>
      <c r="H191" s="333"/>
      <c r="I191" s="340"/>
      <c r="J191" s="340"/>
      <c r="K191" s="325"/>
      <c r="L191" s="333"/>
      <c r="M191" s="333"/>
      <c r="N191" s="333"/>
      <c r="O191" s="325"/>
      <c r="P191" s="325"/>
      <c r="Q191" s="325"/>
      <c r="R191" s="333"/>
      <c r="S191" s="333"/>
      <c r="T191" s="333"/>
      <c r="U191" s="333"/>
      <c r="V191" s="333"/>
      <c r="W191" s="333"/>
      <c r="X191" s="333"/>
      <c r="Y191" s="333"/>
      <c r="Z191" s="333"/>
      <c r="AA191" s="333"/>
    </row>
    <row r="192" spans="1:27">
      <c r="A192" s="333"/>
      <c r="B192" s="333"/>
      <c r="C192" s="333"/>
      <c r="D192" s="333"/>
      <c r="E192" s="333"/>
      <c r="F192" s="333"/>
      <c r="G192" s="333"/>
      <c r="H192" s="333"/>
      <c r="I192" s="340"/>
      <c r="J192" s="340"/>
      <c r="K192" s="325"/>
      <c r="L192" s="333"/>
      <c r="M192" s="333"/>
      <c r="N192" s="333"/>
      <c r="O192" s="325"/>
      <c r="P192" s="325"/>
      <c r="Q192" s="325"/>
      <c r="R192" s="333"/>
      <c r="S192" s="333"/>
      <c r="T192" s="333"/>
      <c r="U192" s="333"/>
      <c r="V192" s="333"/>
      <c r="W192" s="333"/>
      <c r="X192" s="333"/>
      <c r="Y192" s="333"/>
      <c r="Z192" s="333"/>
      <c r="AA192" s="333"/>
    </row>
    <row r="193" spans="1:27">
      <c r="A193" s="333"/>
      <c r="B193" s="333"/>
      <c r="C193" s="333"/>
      <c r="D193" s="333"/>
      <c r="E193" s="333"/>
      <c r="F193" s="333"/>
      <c r="G193" s="333"/>
      <c r="H193" s="333"/>
      <c r="I193" s="340"/>
      <c r="J193" s="340"/>
      <c r="K193" s="325"/>
      <c r="L193" s="333"/>
      <c r="M193" s="333"/>
      <c r="N193" s="333"/>
      <c r="O193" s="325"/>
      <c r="P193" s="325"/>
      <c r="Q193" s="325"/>
      <c r="R193" s="333"/>
      <c r="S193" s="333"/>
      <c r="T193" s="333"/>
      <c r="U193" s="333"/>
      <c r="V193" s="333"/>
      <c r="W193" s="333"/>
      <c r="X193" s="333"/>
      <c r="Y193" s="333"/>
      <c r="Z193" s="333"/>
      <c r="AA193" s="333"/>
    </row>
    <row r="194" spans="1:27">
      <c r="A194" s="333"/>
      <c r="B194" s="333"/>
      <c r="C194" s="333"/>
      <c r="D194" s="333"/>
      <c r="E194" s="333"/>
      <c r="F194" s="333"/>
      <c r="G194" s="333"/>
      <c r="H194" s="333"/>
      <c r="I194" s="340"/>
      <c r="J194" s="340"/>
      <c r="K194" s="325"/>
      <c r="L194" s="333"/>
      <c r="M194" s="333"/>
      <c r="N194" s="333"/>
      <c r="O194" s="325"/>
      <c r="P194" s="325"/>
      <c r="Q194" s="325"/>
      <c r="R194" s="333"/>
      <c r="S194" s="333"/>
      <c r="T194" s="333"/>
      <c r="U194" s="333"/>
      <c r="V194" s="333"/>
      <c r="W194" s="333"/>
      <c r="X194" s="333"/>
      <c r="Y194" s="333"/>
      <c r="Z194" s="333"/>
      <c r="AA194" s="333"/>
    </row>
    <row r="195" spans="1:27">
      <c r="A195" s="333"/>
      <c r="B195" s="333"/>
      <c r="C195" s="333"/>
      <c r="D195" s="333"/>
      <c r="E195" s="333"/>
      <c r="F195" s="333"/>
      <c r="G195" s="333"/>
      <c r="H195" s="333"/>
      <c r="I195" s="340"/>
      <c r="J195" s="340"/>
      <c r="K195" s="325"/>
      <c r="L195" s="333"/>
      <c r="M195" s="333"/>
      <c r="N195" s="333"/>
      <c r="O195" s="325"/>
      <c r="P195" s="325"/>
      <c r="Q195" s="325"/>
      <c r="R195" s="333"/>
      <c r="S195" s="333"/>
      <c r="T195" s="333"/>
      <c r="U195" s="333"/>
      <c r="V195" s="333"/>
      <c r="W195" s="333"/>
      <c r="X195" s="333"/>
      <c r="Y195" s="333"/>
      <c r="Z195" s="333"/>
      <c r="AA195" s="333"/>
    </row>
    <row r="196" spans="1:27">
      <c r="A196" s="333"/>
      <c r="B196" s="333"/>
      <c r="C196" s="333"/>
      <c r="D196" s="333"/>
      <c r="E196" s="333"/>
      <c r="F196" s="333"/>
      <c r="G196" s="333"/>
      <c r="H196" s="333"/>
      <c r="I196" s="340"/>
      <c r="J196" s="340"/>
      <c r="K196" s="325"/>
      <c r="L196" s="333"/>
      <c r="M196" s="333"/>
      <c r="N196" s="333"/>
      <c r="O196" s="325"/>
      <c r="P196" s="325"/>
      <c r="Q196" s="325"/>
      <c r="R196" s="333"/>
      <c r="S196" s="333"/>
      <c r="T196" s="333"/>
      <c r="U196" s="333"/>
      <c r="V196" s="333"/>
      <c r="W196" s="333"/>
      <c r="X196" s="333"/>
      <c r="Y196" s="333"/>
      <c r="Z196" s="333"/>
      <c r="AA196" s="333"/>
    </row>
    <row r="197" spans="1:27">
      <c r="A197" s="333"/>
      <c r="B197" s="333"/>
      <c r="C197" s="333"/>
      <c r="D197" s="333"/>
      <c r="E197" s="333"/>
      <c r="F197" s="333"/>
      <c r="G197" s="333"/>
      <c r="H197" s="333"/>
      <c r="I197" s="340"/>
      <c r="J197" s="340"/>
      <c r="K197" s="325"/>
      <c r="L197" s="333"/>
      <c r="M197" s="333"/>
      <c r="N197" s="333"/>
      <c r="O197" s="325"/>
      <c r="P197" s="325"/>
      <c r="Q197" s="325"/>
      <c r="R197" s="333"/>
      <c r="S197" s="333"/>
      <c r="T197" s="333"/>
      <c r="U197" s="333"/>
      <c r="V197" s="333"/>
      <c r="W197" s="333"/>
      <c r="X197" s="333"/>
      <c r="Y197" s="333"/>
      <c r="Z197" s="333"/>
      <c r="AA197" s="333"/>
    </row>
    <row r="198" spans="1:27">
      <c r="A198" s="333"/>
      <c r="B198" s="333"/>
      <c r="C198" s="333"/>
      <c r="D198" s="333"/>
      <c r="E198" s="333"/>
      <c r="F198" s="333"/>
      <c r="G198" s="333"/>
      <c r="H198" s="333"/>
      <c r="I198" s="340"/>
      <c r="J198" s="340"/>
      <c r="K198" s="325"/>
      <c r="L198" s="333"/>
      <c r="M198" s="333"/>
      <c r="N198" s="333"/>
      <c r="O198" s="325"/>
      <c r="P198" s="325"/>
      <c r="Q198" s="325"/>
      <c r="R198" s="333"/>
      <c r="S198" s="333"/>
      <c r="T198" s="333"/>
      <c r="U198" s="333"/>
      <c r="V198" s="333"/>
      <c r="W198" s="333"/>
      <c r="X198" s="333"/>
      <c r="Y198" s="333"/>
      <c r="Z198" s="333"/>
      <c r="AA198" s="333"/>
    </row>
    <row r="199" spans="1:27">
      <c r="A199" s="333"/>
      <c r="B199" s="333"/>
      <c r="C199" s="333"/>
      <c r="D199" s="333"/>
      <c r="E199" s="333"/>
      <c r="F199" s="333"/>
      <c r="G199" s="333"/>
      <c r="H199" s="333"/>
      <c r="I199" s="340"/>
      <c r="J199" s="340"/>
      <c r="K199" s="325"/>
      <c r="L199" s="333"/>
      <c r="M199" s="333"/>
      <c r="N199" s="333"/>
      <c r="O199" s="325"/>
      <c r="P199" s="325"/>
      <c r="Q199" s="325"/>
      <c r="R199" s="333"/>
      <c r="S199" s="333"/>
      <c r="T199" s="333"/>
      <c r="U199" s="333"/>
      <c r="V199" s="333"/>
      <c r="W199" s="333"/>
      <c r="X199" s="333"/>
      <c r="Y199" s="333"/>
      <c r="Z199" s="333"/>
      <c r="AA199" s="333"/>
    </row>
    <row r="200" spans="1:27">
      <c r="A200" s="333"/>
      <c r="B200" s="333"/>
      <c r="C200" s="333"/>
      <c r="D200" s="333"/>
      <c r="E200" s="333"/>
      <c r="F200" s="333"/>
      <c r="G200" s="333"/>
      <c r="H200" s="333"/>
      <c r="I200" s="340"/>
      <c r="J200" s="340"/>
      <c r="K200" s="325"/>
      <c r="L200" s="333"/>
      <c r="M200" s="333"/>
      <c r="N200" s="333"/>
      <c r="O200" s="325"/>
      <c r="P200" s="325"/>
      <c r="Q200" s="325"/>
      <c r="R200" s="333"/>
      <c r="S200" s="333"/>
      <c r="T200" s="333"/>
      <c r="U200" s="333"/>
      <c r="V200" s="333"/>
      <c r="W200" s="333"/>
      <c r="X200" s="333"/>
      <c r="Y200" s="333"/>
      <c r="Z200" s="333"/>
      <c r="AA200" s="333"/>
    </row>
    <row r="201" spans="1:27">
      <c r="A201" s="333"/>
      <c r="B201" s="333"/>
      <c r="C201" s="333"/>
      <c r="D201" s="333"/>
      <c r="E201" s="333"/>
      <c r="F201" s="333"/>
      <c r="G201" s="333"/>
      <c r="H201" s="333"/>
      <c r="I201" s="340"/>
      <c r="J201" s="340"/>
      <c r="K201" s="325"/>
      <c r="L201" s="333"/>
      <c r="M201" s="333"/>
      <c r="N201" s="333"/>
      <c r="O201" s="325"/>
      <c r="P201" s="325"/>
      <c r="Q201" s="325"/>
      <c r="R201" s="333"/>
      <c r="S201" s="333"/>
      <c r="T201" s="333"/>
      <c r="U201" s="333"/>
      <c r="V201" s="333"/>
      <c r="W201" s="333"/>
      <c r="X201" s="333"/>
      <c r="Y201" s="333"/>
      <c r="Z201" s="333"/>
      <c r="AA201" s="333"/>
    </row>
  </sheetData>
  <mergeCells count="19">
    <mergeCell ref="A1:Q1"/>
    <mergeCell ref="O2:Q2"/>
    <mergeCell ref="T2:V2"/>
    <mergeCell ref="W2:Y2"/>
    <mergeCell ref="A4:D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headerFooter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pane ySplit="4" topLeftCell="A5" activePane="bottomLeft" state="frozen"/>
      <selection/>
      <selection pane="bottomLeft" activeCell="A1" sqref="A1:S1"/>
    </sheetView>
  </sheetViews>
  <sheetFormatPr defaultColWidth="8.75" defaultRowHeight="14.25"/>
  <cols>
    <col min="1" max="1" width="5.33333333333333" customWidth="1"/>
    <col min="2" max="2" width="5.75" customWidth="1"/>
    <col min="3" max="3" width="4" hidden="1" customWidth="1"/>
    <col min="4" max="4" width="13.5" customWidth="1"/>
    <col min="5" max="5" width="11.3333333333333" customWidth="1"/>
    <col min="6" max="6" width="6.83333333333333" customWidth="1"/>
    <col min="7" max="7" width="5.5" customWidth="1"/>
    <col min="8" max="8" width="10.0833333333333" customWidth="1"/>
    <col min="9" max="9" width="6.75" customWidth="1"/>
    <col min="10" max="10" width="6.5" customWidth="1"/>
    <col min="11" max="11" width="4.83333333333333" customWidth="1"/>
    <col min="12" max="12" width="8.5" customWidth="1"/>
    <col min="13" max="13" width="8.33333333333333" customWidth="1"/>
    <col min="14" max="14" width="7.83333333333333" customWidth="1"/>
    <col min="15" max="15" width="7.58333333333333" customWidth="1"/>
    <col min="16" max="17" width="8.5" customWidth="1"/>
    <col min="18" max="18" width="7.75" customWidth="1"/>
    <col min="19" max="19" width="5.08333333333333" hidden="1" customWidth="1"/>
    <col min="20" max="27" width="9.08333333333333" hidden="1" customWidth="1"/>
  </cols>
  <sheetData>
    <row r="1" ht="40" customHeight="1" spans="1:27">
      <c r="A1" s="283" t="s">
        <v>822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7"/>
      <c r="M1" s="283"/>
      <c r="N1" s="283"/>
      <c r="O1" s="283"/>
      <c r="P1" s="314"/>
      <c r="Q1" s="314"/>
      <c r="R1" s="283"/>
      <c r="S1" s="283"/>
      <c r="T1" s="73"/>
      <c r="U1" s="73"/>
      <c r="V1" s="73"/>
      <c r="W1" s="73"/>
      <c r="X1" s="73"/>
      <c r="Y1" s="73"/>
      <c r="Z1" s="73"/>
      <c r="AA1" s="73"/>
    </row>
    <row r="2" ht="30" customHeight="1" spans="1:27">
      <c r="A2" s="43" t="s">
        <v>2</v>
      </c>
      <c r="B2" s="27" t="s">
        <v>3</v>
      </c>
      <c r="C2" s="27" t="s">
        <v>823</v>
      </c>
      <c r="D2" s="26" t="s">
        <v>4</v>
      </c>
      <c r="E2" s="26" t="s">
        <v>5</v>
      </c>
      <c r="F2" s="26" t="s">
        <v>283</v>
      </c>
      <c r="G2" s="26" t="s">
        <v>7</v>
      </c>
      <c r="H2" s="26" t="s">
        <v>284</v>
      </c>
      <c r="I2" s="26" t="s">
        <v>9</v>
      </c>
      <c r="J2" s="43" t="s">
        <v>10</v>
      </c>
      <c r="K2" s="26" t="s">
        <v>11</v>
      </c>
      <c r="L2" s="94" t="s">
        <v>12</v>
      </c>
      <c r="M2" s="26" t="s">
        <v>285</v>
      </c>
      <c r="N2" s="26" t="s">
        <v>14</v>
      </c>
      <c r="O2" s="315" t="s">
        <v>15</v>
      </c>
      <c r="P2" s="44" t="s">
        <v>16</v>
      </c>
      <c r="Q2" s="44"/>
      <c r="R2" s="43"/>
      <c r="S2" s="71" t="s">
        <v>286</v>
      </c>
      <c r="T2" s="7" t="s">
        <v>17</v>
      </c>
      <c r="U2" s="46"/>
      <c r="V2" s="46"/>
      <c r="W2" s="46" t="s">
        <v>18</v>
      </c>
      <c r="X2" s="47"/>
      <c r="Y2" s="51"/>
      <c r="Z2" s="37" t="s">
        <v>19</v>
      </c>
      <c r="AA2" s="52" t="s">
        <v>20</v>
      </c>
    </row>
    <row r="3" ht="30" customHeight="1" spans="1:27">
      <c r="A3" s="43"/>
      <c r="B3" s="302"/>
      <c r="C3" s="302"/>
      <c r="D3" s="303"/>
      <c r="E3" s="26"/>
      <c r="F3" s="26"/>
      <c r="G3" s="303"/>
      <c r="H3" s="26"/>
      <c r="I3" s="26"/>
      <c r="J3" s="43"/>
      <c r="K3" s="26"/>
      <c r="L3" s="94"/>
      <c r="M3" s="26"/>
      <c r="N3" s="303"/>
      <c r="O3" s="315"/>
      <c r="P3" s="44" t="s">
        <v>21</v>
      </c>
      <c r="Q3" s="44" t="s">
        <v>22</v>
      </c>
      <c r="R3" s="43" t="s">
        <v>23</v>
      </c>
      <c r="S3" s="71"/>
      <c r="T3" s="7" t="s">
        <v>24</v>
      </c>
      <c r="U3" s="46" t="s">
        <v>25</v>
      </c>
      <c r="V3" s="46" t="s">
        <v>26</v>
      </c>
      <c r="W3" s="46" t="s">
        <v>24</v>
      </c>
      <c r="X3" s="46" t="s">
        <v>25</v>
      </c>
      <c r="Y3" s="11" t="s">
        <v>27</v>
      </c>
      <c r="Z3" s="52"/>
      <c r="AA3" s="52"/>
    </row>
    <row r="4" ht="24" customHeight="1" spans="1:27">
      <c r="A4" s="160"/>
      <c r="B4" s="304"/>
      <c r="C4" s="304"/>
      <c r="D4" s="305" t="s">
        <v>824</v>
      </c>
      <c r="E4" s="75"/>
      <c r="F4" s="75"/>
      <c r="G4" s="306"/>
      <c r="H4" s="75"/>
      <c r="I4" s="75"/>
      <c r="J4" s="160"/>
      <c r="K4" s="75"/>
      <c r="L4" s="316">
        <f>SUM(L5+L23+L34+L48)</f>
        <v>387948</v>
      </c>
      <c r="M4" s="317"/>
      <c r="N4" s="317"/>
      <c r="O4" s="317"/>
      <c r="P4" s="318">
        <f>SUM(P5+P23+P34+P48)</f>
        <v>387948</v>
      </c>
      <c r="Q4" s="318">
        <f>SUM(Q5+Q23+Q34+Q48)</f>
        <v>387948</v>
      </c>
      <c r="R4" s="160"/>
      <c r="S4" s="166"/>
      <c r="T4" s="36">
        <v>1251</v>
      </c>
      <c r="U4" s="50">
        <v>331</v>
      </c>
      <c r="V4" s="50">
        <v>0</v>
      </c>
      <c r="W4" s="46">
        <f>600*0.4</f>
        <v>240</v>
      </c>
      <c r="X4" s="46">
        <f>800*0.4</f>
        <v>320</v>
      </c>
      <c r="Y4" s="46">
        <v>640</v>
      </c>
      <c r="Z4" s="52">
        <f>SUM(T4*W4+U4*X4+V4*Y4)</f>
        <v>406160</v>
      </c>
      <c r="AA4" s="52">
        <f>SUM(T4*W4+U4*X4+V4*Y4-P4)</f>
        <v>18212</v>
      </c>
    </row>
    <row r="5" ht="24" customHeight="1" spans="1:27">
      <c r="A5" s="307"/>
      <c r="B5" s="308"/>
      <c r="C5" s="308"/>
      <c r="D5" s="309" t="s">
        <v>825</v>
      </c>
      <c r="E5" s="79"/>
      <c r="F5" s="79"/>
      <c r="G5" s="310"/>
      <c r="H5" s="79"/>
      <c r="I5" s="79"/>
      <c r="J5" s="307"/>
      <c r="K5" s="79"/>
      <c r="L5" s="319">
        <f>SUM(L6:L22)</f>
        <v>243660</v>
      </c>
      <c r="M5" s="319"/>
      <c r="N5" s="319"/>
      <c r="O5" s="319"/>
      <c r="P5" s="320">
        <f>SUM(P6:P22)</f>
        <v>243660</v>
      </c>
      <c r="Q5" s="320">
        <f>SUM(Q6:Q22)</f>
        <v>243660</v>
      </c>
      <c r="R5" s="307"/>
      <c r="S5" s="166"/>
      <c r="T5" s="64"/>
      <c r="U5" s="326"/>
      <c r="V5" s="326"/>
      <c r="W5" s="2"/>
      <c r="X5" s="2"/>
      <c r="Y5" s="2"/>
      <c r="Z5" s="31"/>
      <c r="AA5" s="31"/>
    </row>
    <row r="6" ht="30" customHeight="1" spans="1:27">
      <c r="A6" s="307">
        <v>1</v>
      </c>
      <c r="B6" s="27" t="s">
        <v>38</v>
      </c>
      <c r="C6" s="280"/>
      <c r="D6" s="71" t="s">
        <v>826</v>
      </c>
      <c r="E6" s="26" t="s">
        <v>827</v>
      </c>
      <c r="F6" s="71"/>
      <c r="G6" s="26" t="s">
        <v>62</v>
      </c>
      <c r="H6" s="26" t="s">
        <v>828</v>
      </c>
      <c r="I6" s="71" t="s">
        <v>829</v>
      </c>
      <c r="J6" s="71">
        <v>3500</v>
      </c>
      <c r="K6" s="26">
        <v>6</v>
      </c>
      <c r="L6" s="94">
        <v>21000</v>
      </c>
      <c r="M6" s="26" t="s">
        <v>830</v>
      </c>
      <c r="N6" s="26"/>
      <c r="O6" s="71">
        <v>201904</v>
      </c>
      <c r="P6" s="44">
        <v>21000</v>
      </c>
      <c r="Q6" s="44">
        <v>21000</v>
      </c>
      <c r="R6" s="307"/>
      <c r="S6" s="166"/>
      <c r="T6" s="64"/>
      <c r="U6" s="326"/>
      <c r="V6" s="326"/>
      <c r="W6" s="2"/>
      <c r="X6" s="2"/>
      <c r="Y6" s="2"/>
      <c r="Z6" s="31"/>
      <c r="AA6" s="31"/>
    </row>
    <row r="7" ht="30" customHeight="1" spans="1:27">
      <c r="A7" s="307">
        <v>2</v>
      </c>
      <c r="B7" s="27" t="s">
        <v>38</v>
      </c>
      <c r="C7" s="304"/>
      <c r="D7" s="71" t="s">
        <v>826</v>
      </c>
      <c r="E7" s="26" t="s">
        <v>831</v>
      </c>
      <c r="F7" s="71"/>
      <c r="G7" s="26" t="s">
        <v>174</v>
      </c>
      <c r="H7" s="26" t="s">
        <v>832</v>
      </c>
      <c r="I7" s="71" t="s">
        <v>829</v>
      </c>
      <c r="J7" s="71">
        <v>500</v>
      </c>
      <c r="K7" s="26">
        <v>18</v>
      </c>
      <c r="L7" s="94">
        <v>9000</v>
      </c>
      <c r="M7" s="26" t="s">
        <v>830</v>
      </c>
      <c r="N7" s="26"/>
      <c r="O7" s="71">
        <v>201904</v>
      </c>
      <c r="P7" s="44">
        <v>9000</v>
      </c>
      <c r="Q7" s="44">
        <v>9000</v>
      </c>
      <c r="R7" s="307"/>
      <c r="S7" s="166"/>
      <c r="T7" s="64"/>
      <c r="U7" s="326"/>
      <c r="V7" s="326"/>
      <c r="W7" s="2"/>
      <c r="X7" s="2"/>
      <c r="Y7" s="2"/>
      <c r="Z7" s="31"/>
      <c r="AA7" s="31"/>
    </row>
    <row r="8" ht="30" customHeight="1" spans="1:27">
      <c r="A8" s="307">
        <v>3</v>
      </c>
      <c r="B8" s="27" t="s">
        <v>38</v>
      </c>
      <c r="C8" s="280"/>
      <c r="D8" s="71" t="s">
        <v>826</v>
      </c>
      <c r="E8" s="26" t="s">
        <v>833</v>
      </c>
      <c r="F8" s="71"/>
      <c r="G8" s="26" t="s">
        <v>62</v>
      </c>
      <c r="H8" s="26" t="s">
        <v>833</v>
      </c>
      <c r="I8" s="71" t="s">
        <v>834</v>
      </c>
      <c r="J8" s="94">
        <v>15000</v>
      </c>
      <c r="K8" s="26">
        <v>1</v>
      </c>
      <c r="L8" s="94">
        <f>J8*K8</f>
        <v>15000</v>
      </c>
      <c r="M8" s="26" t="s">
        <v>830</v>
      </c>
      <c r="N8" s="26"/>
      <c r="O8" s="26">
        <v>201909</v>
      </c>
      <c r="P8" s="44">
        <v>15000</v>
      </c>
      <c r="Q8" s="44">
        <v>15000</v>
      </c>
      <c r="R8" s="280"/>
      <c r="S8" s="280"/>
      <c r="T8" s="81"/>
      <c r="U8" s="81"/>
      <c r="V8" s="81"/>
      <c r="W8" s="81"/>
      <c r="X8" s="81"/>
      <c r="Y8" s="81"/>
      <c r="Z8" s="81"/>
      <c r="AA8" s="81"/>
    </row>
    <row r="9" ht="30" customHeight="1" spans="1:27">
      <c r="A9" s="307">
        <v>4</v>
      </c>
      <c r="B9" s="27" t="s">
        <v>38</v>
      </c>
      <c r="C9" s="280"/>
      <c r="D9" s="71" t="s">
        <v>826</v>
      </c>
      <c r="E9" s="26" t="s">
        <v>835</v>
      </c>
      <c r="F9" s="71"/>
      <c r="G9" s="26" t="s">
        <v>62</v>
      </c>
      <c r="H9" s="26" t="s">
        <v>835</v>
      </c>
      <c r="I9" s="26" t="s">
        <v>836</v>
      </c>
      <c r="J9" s="71">
        <v>2000</v>
      </c>
      <c r="K9" s="26">
        <v>2</v>
      </c>
      <c r="L9" s="94">
        <f>J9*K9</f>
        <v>4000</v>
      </c>
      <c r="M9" s="26" t="s">
        <v>830</v>
      </c>
      <c r="N9" s="26"/>
      <c r="O9" s="26">
        <v>201904</v>
      </c>
      <c r="P9" s="44">
        <v>4000</v>
      </c>
      <c r="Q9" s="44">
        <v>4000</v>
      </c>
      <c r="R9" s="280"/>
      <c r="S9" s="280"/>
      <c r="T9" s="81"/>
      <c r="U9" s="81"/>
      <c r="V9" s="81"/>
      <c r="W9" s="81"/>
      <c r="X9" s="81"/>
      <c r="Y9" s="81"/>
      <c r="Z9" s="81"/>
      <c r="AA9" s="81"/>
    </row>
    <row r="10" ht="30" customHeight="1" spans="1:27">
      <c r="A10" s="307">
        <v>5</v>
      </c>
      <c r="B10" s="27" t="s">
        <v>38</v>
      </c>
      <c r="C10" s="280"/>
      <c r="D10" s="71" t="s">
        <v>826</v>
      </c>
      <c r="E10" s="26" t="s">
        <v>837</v>
      </c>
      <c r="F10" s="71"/>
      <c r="G10" s="26" t="s">
        <v>62</v>
      </c>
      <c r="H10" s="26" t="s">
        <v>837</v>
      </c>
      <c r="I10" s="26" t="s">
        <v>105</v>
      </c>
      <c r="J10" s="71">
        <v>2000</v>
      </c>
      <c r="K10" s="26">
        <v>8</v>
      </c>
      <c r="L10" s="94">
        <f>J10*K10</f>
        <v>16000</v>
      </c>
      <c r="M10" s="26" t="s">
        <v>830</v>
      </c>
      <c r="N10" s="26"/>
      <c r="O10" s="26">
        <v>201904</v>
      </c>
      <c r="P10" s="44">
        <v>16000</v>
      </c>
      <c r="Q10" s="44">
        <v>16000</v>
      </c>
      <c r="R10" s="280"/>
      <c r="S10" s="280"/>
      <c r="T10" s="81"/>
      <c r="U10" s="81"/>
      <c r="V10" s="81"/>
      <c r="W10" s="81"/>
      <c r="X10" s="81"/>
      <c r="Y10" s="81"/>
      <c r="Z10" s="81"/>
      <c r="AA10" s="81"/>
    </row>
    <row r="11" ht="30" customHeight="1" spans="1:27">
      <c r="A11" s="307">
        <v>6</v>
      </c>
      <c r="B11" s="27" t="s">
        <v>38</v>
      </c>
      <c r="C11" s="280"/>
      <c r="D11" s="71" t="s">
        <v>826</v>
      </c>
      <c r="E11" s="26" t="s">
        <v>838</v>
      </c>
      <c r="F11" s="71"/>
      <c r="G11" s="26" t="s">
        <v>62</v>
      </c>
      <c r="H11" s="26" t="s">
        <v>838</v>
      </c>
      <c r="I11" s="71" t="s">
        <v>219</v>
      </c>
      <c r="J11" s="94">
        <v>25</v>
      </c>
      <c r="K11" s="26">
        <v>600</v>
      </c>
      <c r="L11" s="94">
        <f>J11*K11</f>
        <v>15000</v>
      </c>
      <c r="M11" s="26" t="s">
        <v>65</v>
      </c>
      <c r="N11" s="26"/>
      <c r="O11" s="26">
        <v>201911</v>
      </c>
      <c r="P11" s="44">
        <v>15000</v>
      </c>
      <c r="Q11" s="44">
        <v>15000</v>
      </c>
      <c r="R11" s="280"/>
      <c r="S11" s="280"/>
      <c r="T11" s="81"/>
      <c r="U11" s="81"/>
      <c r="V11" s="81"/>
      <c r="W11" s="81"/>
      <c r="X11" s="81"/>
      <c r="Y11" s="81"/>
      <c r="Z11" s="81"/>
      <c r="AA11" s="81"/>
    </row>
    <row r="12" ht="30" customHeight="1" spans="1:27">
      <c r="A12" s="307">
        <v>7</v>
      </c>
      <c r="B12" s="27" t="s">
        <v>38</v>
      </c>
      <c r="C12" s="280"/>
      <c r="D12" s="71" t="s">
        <v>826</v>
      </c>
      <c r="E12" s="26" t="s">
        <v>839</v>
      </c>
      <c r="F12" s="71"/>
      <c r="G12" s="26" t="s">
        <v>62</v>
      </c>
      <c r="H12" s="26" t="s">
        <v>839</v>
      </c>
      <c r="I12" s="71" t="s">
        <v>213</v>
      </c>
      <c r="J12" s="71">
        <v>500</v>
      </c>
      <c r="K12" s="26">
        <v>20</v>
      </c>
      <c r="L12" s="94">
        <v>10000</v>
      </c>
      <c r="M12" s="26" t="s">
        <v>830</v>
      </c>
      <c r="N12" s="26"/>
      <c r="O12" s="26">
        <v>201905</v>
      </c>
      <c r="P12" s="44">
        <v>10000</v>
      </c>
      <c r="Q12" s="44">
        <v>10000</v>
      </c>
      <c r="R12" s="280"/>
      <c r="S12" s="280"/>
      <c r="T12" s="73"/>
      <c r="U12" s="73"/>
      <c r="V12" s="73"/>
      <c r="W12" s="73"/>
      <c r="X12" s="73"/>
      <c r="Y12" s="73"/>
      <c r="Z12" s="73"/>
      <c r="AA12" s="73"/>
    </row>
    <row r="13" ht="30" customHeight="1" spans="1:27">
      <c r="A13" s="307">
        <v>8</v>
      </c>
      <c r="B13" s="27" t="s">
        <v>38</v>
      </c>
      <c r="C13" s="280"/>
      <c r="D13" s="71" t="s">
        <v>826</v>
      </c>
      <c r="E13" s="26" t="s">
        <v>840</v>
      </c>
      <c r="F13" s="26" t="s">
        <v>170</v>
      </c>
      <c r="G13" s="26" t="s">
        <v>62</v>
      </c>
      <c r="H13" s="71" t="s">
        <v>841</v>
      </c>
      <c r="I13" s="26" t="s">
        <v>842</v>
      </c>
      <c r="J13" s="71" t="s">
        <v>843</v>
      </c>
      <c r="K13" s="26" t="s">
        <v>844</v>
      </c>
      <c r="L13" s="94">
        <v>30780</v>
      </c>
      <c r="M13" s="26" t="s">
        <v>65</v>
      </c>
      <c r="N13" s="26"/>
      <c r="O13" s="26">
        <v>201904</v>
      </c>
      <c r="P13" s="44">
        <v>30780</v>
      </c>
      <c r="Q13" s="44">
        <v>30780</v>
      </c>
      <c r="R13" s="280"/>
      <c r="S13" s="280"/>
      <c r="T13" s="73"/>
      <c r="U13" s="73"/>
      <c r="V13" s="73"/>
      <c r="W13" s="73"/>
      <c r="X13" s="73"/>
      <c r="Y13" s="73"/>
      <c r="Z13" s="73"/>
      <c r="AA13" s="73"/>
    </row>
    <row r="14" ht="30" customHeight="1" spans="1:27">
      <c r="A14" s="307">
        <v>9</v>
      </c>
      <c r="B14" s="27" t="s">
        <v>38</v>
      </c>
      <c r="C14" s="280"/>
      <c r="D14" s="71" t="s">
        <v>826</v>
      </c>
      <c r="E14" s="26" t="s">
        <v>845</v>
      </c>
      <c r="F14" s="26" t="s">
        <v>170</v>
      </c>
      <c r="G14" s="26"/>
      <c r="H14" s="26" t="s">
        <v>845</v>
      </c>
      <c r="I14" s="26" t="s">
        <v>102</v>
      </c>
      <c r="J14" s="71" t="s">
        <v>846</v>
      </c>
      <c r="K14" s="26">
        <v>10</v>
      </c>
      <c r="L14" s="94">
        <v>8500</v>
      </c>
      <c r="M14" s="26" t="s">
        <v>65</v>
      </c>
      <c r="N14" s="26"/>
      <c r="O14" s="26">
        <v>201904</v>
      </c>
      <c r="P14" s="44">
        <v>8500</v>
      </c>
      <c r="Q14" s="44">
        <v>8500</v>
      </c>
      <c r="R14" s="280"/>
      <c r="S14" s="280"/>
      <c r="T14" s="73"/>
      <c r="U14" s="73"/>
      <c r="V14" s="73"/>
      <c r="W14" s="73"/>
      <c r="X14" s="73"/>
      <c r="Y14" s="73"/>
      <c r="Z14" s="73"/>
      <c r="AA14" s="73"/>
    </row>
    <row r="15" ht="30" customHeight="1" spans="1:27">
      <c r="A15" s="307">
        <v>10</v>
      </c>
      <c r="B15" s="27" t="s">
        <v>38</v>
      </c>
      <c r="C15" s="280"/>
      <c r="D15" s="71" t="s">
        <v>826</v>
      </c>
      <c r="E15" s="26" t="s">
        <v>847</v>
      </c>
      <c r="F15" s="26" t="s">
        <v>170</v>
      </c>
      <c r="G15" s="26" t="s">
        <v>174</v>
      </c>
      <c r="H15" s="26" t="s">
        <v>847</v>
      </c>
      <c r="I15" s="26" t="s">
        <v>102</v>
      </c>
      <c r="J15" s="71" t="s">
        <v>848</v>
      </c>
      <c r="K15" s="26" t="s">
        <v>849</v>
      </c>
      <c r="L15" s="94">
        <v>11200</v>
      </c>
      <c r="M15" s="26" t="s">
        <v>65</v>
      </c>
      <c r="N15" s="26"/>
      <c r="O15" s="26">
        <v>201904</v>
      </c>
      <c r="P15" s="44">
        <v>11200</v>
      </c>
      <c r="Q15" s="44">
        <v>11200</v>
      </c>
      <c r="R15" s="280"/>
      <c r="S15" s="280"/>
      <c r="T15" s="73"/>
      <c r="U15" s="73"/>
      <c r="V15" s="73"/>
      <c r="W15" s="73"/>
      <c r="X15" s="73"/>
      <c r="Y15" s="73"/>
      <c r="Z15" s="73"/>
      <c r="AA15" s="73"/>
    </row>
    <row r="16" ht="30" customHeight="1" spans="1:27">
      <c r="A16" s="307">
        <v>11</v>
      </c>
      <c r="B16" s="27" t="s">
        <v>38</v>
      </c>
      <c r="C16" s="280"/>
      <c r="D16" s="71" t="s">
        <v>826</v>
      </c>
      <c r="E16" s="26" t="s">
        <v>850</v>
      </c>
      <c r="F16" s="26" t="s">
        <v>170</v>
      </c>
      <c r="G16" s="26" t="s">
        <v>174</v>
      </c>
      <c r="H16" s="26" t="s">
        <v>850</v>
      </c>
      <c r="I16" s="71" t="s">
        <v>160</v>
      </c>
      <c r="J16" s="71" t="s">
        <v>851</v>
      </c>
      <c r="K16" s="26" t="s">
        <v>852</v>
      </c>
      <c r="L16" s="94">
        <v>48000</v>
      </c>
      <c r="M16" s="26" t="s">
        <v>65</v>
      </c>
      <c r="N16" s="26"/>
      <c r="O16" s="26">
        <v>201907</v>
      </c>
      <c r="P16" s="44">
        <v>48000</v>
      </c>
      <c r="Q16" s="44">
        <v>48000</v>
      </c>
      <c r="R16" s="280"/>
      <c r="S16" s="280"/>
      <c r="T16" s="73"/>
      <c r="U16" s="73"/>
      <c r="V16" s="73"/>
      <c r="W16" s="73"/>
      <c r="X16" s="73"/>
      <c r="Y16" s="73"/>
      <c r="Z16" s="73"/>
      <c r="AA16" s="73"/>
    </row>
    <row r="17" ht="30" customHeight="1" spans="1:27">
      <c r="A17" s="307">
        <v>12</v>
      </c>
      <c r="B17" s="27" t="s">
        <v>38</v>
      </c>
      <c r="C17" s="280"/>
      <c r="D17" s="71" t="s">
        <v>826</v>
      </c>
      <c r="E17" s="26" t="s">
        <v>853</v>
      </c>
      <c r="F17" s="26" t="s">
        <v>170</v>
      </c>
      <c r="G17" s="26" t="s">
        <v>174</v>
      </c>
      <c r="H17" s="26" t="s">
        <v>853</v>
      </c>
      <c r="I17" s="71" t="s">
        <v>152</v>
      </c>
      <c r="J17" s="71" t="s">
        <v>854</v>
      </c>
      <c r="K17" s="26">
        <v>2</v>
      </c>
      <c r="L17" s="94">
        <v>7000</v>
      </c>
      <c r="M17" s="26" t="s">
        <v>65</v>
      </c>
      <c r="N17" s="26"/>
      <c r="O17" s="26">
        <v>201905</v>
      </c>
      <c r="P17" s="44">
        <v>7000</v>
      </c>
      <c r="Q17" s="44">
        <v>7000</v>
      </c>
      <c r="R17" s="280"/>
      <c r="S17" s="280"/>
      <c r="T17" s="81"/>
      <c r="U17" s="81"/>
      <c r="V17" s="81"/>
      <c r="W17" s="81"/>
      <c r="X17" s="81"/>
      <c r="Y17" s="81"/>
      <c r="Z17" s="81"/>
      <c r="AA17" s="81"/>
    </row>
    <row r="18" ht="30" customHeight="1" spans="1:27">
      <c r="A18" s="307">
        <v>13</v>
      </c>
      <c r="B18" s="27" t="s">
        <v>38</v>
      </c>
      <c r="C18" s="280"/>
      <c r="D18" s="71" t="s">
        <v>826</v>
      </c>
      <c r="E18" s="26" t="s">
        <v>288</v>
      </c>
      <c r="F18" s="71"/>
      <c r="G18" s="26" t="s">
        <v>174</v>
      </c>
      <c r="H18" s="26" t="s">
        <v>288</v>
      </c>
      <c r="I18" s="71" t="s">
        <v>855</v>
      </c>
      <c r="J18" s="71">
        <v>8000</v>
      </c>
      <c r="K18" s="26">
        <v>2</v>
      </c>
      <c r="L18" s="94">
        <v>16000</v>
      </c>
      <c r="M18" s="26" t="s">
        <v>65</v>
      </c>
      <c r="N18" s="26"/>
      <c r="O18" s="26">
        <v>201911</v>
      </c>
      <c r="P18" s="44">
        <v>16000</v>
      </c>
      <c r="Q18" s="44">
        <v>16000</v>
      </c>
      <c r="R18" s="280"/>
      <c r="S18" s="280"/>
      <c r="T18" s="81"/>
      <c r="U18" s="81"/>
      <c r="V18" s="81"/>
      <c r="W18" s="81"/>
      <c r="X18" s="81"/>
      <c r="Y18" s="81"/>
      <c r="Z18" s="81"/>
      <c r="AA18" s="81"/>
    </row>
    <row r="19" ht="30" customHeight="1" spans="1:27">
      <c r="A19" s="307">
        <v>14</v>
      </c>
      <c r="B19" s="27" t="s">
        <v>38</v>
      </c>
      <c r="C19" s="280"/>
      <c r="D19" s="71" t="s">
        <v>826</v>
      </c>
      <c r="E19" s="26" t="s">
        <v>856</v>
      </c>
      <c r="F19" s="71"/>
      <c r="G19" s="26" t="s">
        <v>174</v>
      </c>
      <c r="H19" s="26" t="s">
        <v>856</v>
      </c>
      <c r="I19" s="71" t="s">
        <v>855</v>
      </c>
      <c r="J19" s="71">
        <v>3000</v>
      </c>
      <c r="K19" s="26">
        <v>2</v>
      </c>
      <c r="L19" s="94">
        <v>6000</v>
      </c>
      <c r="M19" s="26" t="s">
        <v>65</v>
      </c>
      <c r="N19" s="26"/>
      <c r="O19" s="26">
        <v>201911</v>
      </c>
      <c r="P19" s="44">
        <v>6000</v>
      </c>
      <c r="Q19" s="44">
        <v>6000</v>
      </c>
      <c r="R19" s="280"/>
      <c r="S19" s="280"/>
      <c r="T19" s="81"/>
      <c r="U19" s="81"/>
      <c r="V19" s="81"/>
      <c r="W19" s="81"/>
      <c r="X19" s="81"/>
      <c r="Y19" s="81"/>
      <c r="Z19" s="81"/>
      <c r="AA19" s="81"/>
    </row>
    <row r="20" ht="30" customHeight="1" spans="1:27">
      <c r="A20" s="307">
        <v>15</v>
      </c>
      <c r="B20" s="27" t="s">
        <v>38</v>
      </c>
      <c r="C20" s="280"/>
      <c r="D20" s="71" t="s">
        <v>826</v>
      </c>
      <c r="E20" s="26" t="s">
        <v>857</v>
      </c>
      <c r="F20" s="26" t="s">
        <v>170</v>
      </c>
      <c r="G20" s="26" t="s">
        <v>62</v>
      </c>
      <c r="H20" s="71" t="s">
        <v>858</v>
      </c>
      <c r="I20" s="71" t="s">
        <v>160</v>
      </c>
      <c r="J20" s="71" t="s">
        <v>859</v>
      </c>
      <c r="K20" s="26" t="s">
        <v>860</v>
      </c>
      <c r="L20" s="94">
        <v>7680</v>
      </c>
      <c r="M20" s="26" t="s">
        <v>65</v>
      </c>
      <c r="N20" s="26"/>
      <c r="O20" s="26">
        <v>201904</v>
      </c>
      <c r="P20" s="44">
        <v>7680</v>
      </c>
      <c r="Q20" s="44">
        <v>7680</v>
      </c>
      <c r="R20" s="280"/>
      <c r="S20" s="280"/>
      <c r="T20" s="81"/>
      <c r="U20" s="81"/>
      <c r="V20" s="81"/>
      <c r="W20" s="81"/>
      <c r="X20" s="81"/>
      <c r="Y20" s="81"/>
      <c r="Z20" s="81"/>
      <c r="AA20" s="81"/>
    </row>
    <row r="21" ht="30" customHeight="1" spans="1:27">
      <c r="A21" s="307">
        <v>16</v>
      </c>
      <c r="B21" s="27" t="s">
        <v>38</v>
      </c>
      <c r="C21" s="280"/>
      <c r="D21" s="71" t="s">
        <v>826</v>
      </c>
      <c r="E21" s="196"/>
      <c r="F21" s="26" t="s">
        <v>170</v>
      </c>
      <c r="G21" s="26" t="s">
        <v>62</v>
      </c>
      <c r="H21" s="26" t="s">
        <v>861</v>
      </c>
      <c r="I21" s="71" t="s">
        <v>862</v>
      </c>
      <c r="J21" s="71" t="s">
        <v>863</v>
      </c>
      <c r="K21" s="26" t="s">
        <v>864</v>
      </c>
      <c r="L21" s="94">
        <v>9800</v>
      </c>
      <c r="M21" s="26" t="s">
        <v>65</v>
      </c>
      <c r="N21" s="26"/>
      <c r="O21" s="26">
        <v>201903</v>
      </c>
      <c r="P21" s="44">
        <v>9800</v>
      </c>
      <c r="Q21" s="44">
        <v>9800</v>
      </c>
      <c r="R21" s="280"/>
      <c r="S21" s="280"/>
      <c r="T21" s="81"/>
      <c r="U21" s="81"/>
      <c r="V21" s="81"/>
      <c r="W21" s="81"/>
      <c r="X21" s="81"/>
      <c r="Y21" s="81"/>
      <c r="Z21" s="81"/>
      <c r="AA21" s="81"/>
    </row>
    <row r="22" ht="30" customHeight="1" spans="1:27">
      <c r="A22" s="307">
        <v>17</v>
      </c>
      <c r="B22" s="27" t="s">
        <v>38</v>
      </c>
      <c r="C22" s="280"/>
      <c r="D22" s="71" t="s">
        <v>826</v>
      </c>
      <c r="E22" s="196"/>
      <c r="F22" s="26" t="s">
        <v>170</v>
      </c>
      <c r="G22" s="26"/>
      <c r="H22" s="26" t="s">
        <v>865</v>
      </c>
      <c r="I22" s="26" t="s">
        <v>102</v>
      </c>
      <c r="J22" s="71">
        <v>25</v>
      </c>
      <c r="K22" s="26">
        <v>348</v>
      </c>
      <c r="L22" s="94">
        <v>8700</v>
      </c>
      <c r="M22" s="26" t="s">
        <v>65</v>
      </c>
      <c r="N22" s="26"/>
      <c r="O22" s="26">
        <v>201903</v>
      </c>
      <c r="P22" s="44">
        <v>8700</v>
      </c>
      <c r="Q22" s="44">
        <v>8700</v>
      </c>
      <c r="R22" s="280"/>
      <c r="S22" s="280"/>
      <c r="T22" s="81"/>
      <c r="U22" s="81"/>
      <c r="V22" s="81"/>
      <c r="W22" s="81"/>
      <c r="X22" s="81"/>
      <c r="Y22" s="81"/>
      <c r="Z22" s="81"/>
      <c r="AA22" s="81"/>
    </row>
    <row r="23" ht="30" customHeight="1" spans="1:27">
      <c r="A23" s="280"/>
      <c r="B23" s="280"/>
      <c r="C23" s="280"/>
      <c r="D23" s="311" t="s">
        <v>866</v>
      </c>
      <c r="E23" s="311"/>
      <c r="F23" s="311"/>
      <c r="G23" s="311"/>
      <c r="H23" s="311"/>
      <c r="I23" s="311"/>
      <c r="J23" s="311"/>
      <c r="K23" s="311"/>
      <c r="L23" s="321">
        <f>SUM(L24:L33)</f>
        <v>20388</v>
      </c>
      <c r="M23" s="313"/>
      <c r="N23" s="313"/>
      <c r="O23" s="311"/>
      <c r="P23" s="322">
        <f>SUM(P24:P33)</f>
        <v>20388</v>
      </c>
      <c r="Q23" s="322">
        <f>SUM(Q24:Q33)</f>
        <v>20388</v>
      </c>
      <c r="R23" s="280"/>
      <c r="S23" s="280"/>
      <c r="T23" s="81"/>
      <c r="U23" s="81"/>
      <c r="V23" s="81"/>
      <c r="W23" s="81"/>
      <c r="X23" s="81"/>
      <c r="Y23" s="81"/>
      <c r="Z23" s="81"/>
      <c r="AA23" s="81"/>
    </row>
    <row r="24" ht="30" customHeight="1" spans="1:27">
      <c r="A24" s="280">
        <v>18</v>
      </c>
      <c r="B24" s="27" t="s">
        <v>38</v>
      </c>
      <c r="C24" s="280"/>
      <c r="D24" s="71" t="s">
        <v>867</v>
      </c>
      <c r="E24" s="71" t="s">
        <v>468</v>
      </c>
      <c r="F24" s="71"/>
      <c r="G24" s="26" t="s">
        <v>62</v>
      </c>
      <c r="H24" s="71" t="s">
        <v>468</v>
      </c>
      <c r="I24" s="71" t="s">
        <v>64</v>
      </c>
      <c r="J24" s="71">
        <v>3980</v>
      </c>
      <c r="K24" s="71">
        <v>1</v>
      </c>
      <c r="L24" s="94">
        <f t="shared" ref="L24:L33" si="0">J24*K24</f>
        <v>3980</v>
      </c>
      <c r="M24" s="26" t="s">
        <v>830</v>
      </c>
      <c r="N24" s="26"/>
      <c r="O24" s="71">
        <v>201905</v>
      </c>
      <c r="P24" s="116">
        <v>3980</v>
      </c>
      <c r="Q24" s="116">
        <v>3980</v>
      </c>
      <c r="R24" s="280"/>
      <c r="S24" s="280"/>
      <c r="T24" s="81"/>
      <c r="U24" s="81"/>
      <c r="V24" s="81"/>
      <c r="W24" s="81"/>
      <c r="X24" s="81"/>
      <c r="Y24" s="81"/>
      <c r="Z24" s="81"/>
      <c r="AA24" s="81"/>
    </row>
    <row r="25" ht="30" customHeight="1" spans="1:27">
      <c r="A25" s="280">
        <v>19</v>
      </c>
      <c r="B25" s="27" t="s">
        <v>38</v>
      </c>
      <c r="C25" s="280"/>
      <c r="D25" s="71" t="s">
        <v>867</v>
      </c>
      <c r="E25" s="71" t="s">
        <v>868</v>
      </c>
      <c r="F25" s="71"/>
      <c r="G25" s="26" t="s">
        <v>62</v>
      </c>
      <c r="H25" s="71" t="s">
        <v>868</v>
      </c>
      <c r="I25" s="71" t="s">
        <v>125</v>
      </c>
      <c r="J25" s="71">
        <v>1050</v>
      </c>
      <c r="K25" s="71">
        <v>1</v>
      </c>
      <c r="L25" s="94">
        <f t="shared" si="0"/>
        <v>1050</v>
      </c>
      <c r="M25" s="26" t="s">
        <v>830</v>
      </c>
      <c r="N25" s="26"/>
      <c r="O25" s="71">
        <v>201905</v>
      </c>
      <c r="P25" s="116">
        <v>1050</v>
      </c>
      <c r="Q25" s="116">
        <v>1050</v>
      </c>
      <c r="R25" s="280"/>
      <c r="S25" s="280"/>
      <c r="T25" s="81"/>
      <c r="U25" s="81"/>
      <c r="V25" s="81"/>
      <c r="W25" s="81"/>
      <c r="X25" s="81"/>
      <c r="Y25" s="81"/>
      <c r="Z25" s="81"/>
      <c r="AA25" s="81"/>
    </row>
    <row r="26" ht="30" customHeight="1" spans="1:27">
      <c r="A26" s="280">
        <v>20</v>
      </c>
      <c r="B26" s="27" t="s">
        <v>38</v>
      </c>
      <c r="C26" s="279"/>
      <c r="D26" s="71" t="s">
        <v>867</v>
      </c>
      <c r="E26" s="26" t="s">
        <v>839</v>
      </c>
      <c r="F26" s="26"/>
      <c r="G26" s="26" t="s">
        <v>62</v>
      </c>
      <c r="H26" s="26" t="s">
        <v>869</v>
      </c>
      <c r="I26" s="26" t="s">
        <v>870</v>
      </c>
      <c r="J26" s="26">
        <v>2400</v>
      </c>
      <c r="K26" s="26">
        <v>1</v>
      </c>
      <c r="L26" s="94">
        <f t="shared" si="0"/>
        <v>2400</v>
      </c>
      <c r="M26" s="26" t="s">
        <v>830</v>
      </c>
      <c r="N26" s="26"/>
      <c r="O26" s="71">
        <v>201905</v>
      </c>
      <c r="P26" s="44">
        <v>2400</v>
      </c>
      <c r="Q26" s="44">
        <v>2400</v>
      </c>
      <c r="R26" s="279"/>
      <c r="S26" s="279"/>
      <c r="T26" s="327"/>
      <c r="U26" s="327"/>
      <c r="V26" s="327"/>
      <c r="W26" s="327"/>
      <c r="X26" s="327"/>
      <c r="Y26" s="327"/>
      <c r="Z26" s="327"/>
      <c r="AA26" s="327"/>
    </row>
    <row r="27" ht="30" customHeight="1" spans="1:27">
      <c r="A27" s="280">
        <v>21</v>
      </c>
      <c r="B27" s="27" t="s">
        <v>38</v>
      </c>
      <c r="C27" s="280"/>
      <c r="D27" s="71" t="s">
        <v>867</v>
      </c>
      <c r="E27" s="26" t="s">
        <v>839</v>
      </c>
      <c r="F27" s="71"/>
      <c r="G27" s="26" t="s">
        <v>62</v>
      </c>
      <c r="H27" s="71" t="s">
        <v>871</v>
      </c>
      <c r="I27" s="26" t="s">
        <v>870</v>
      </c>
      <c r="J27" s="71">
        <v>1200</v>
      </c>
      <c r="K27" s="71">
        <v>1</v>
      </c>
      <c r="L27" s="94">
        <f t="shared" si="0"/>
        <v>1200</v>
      </c>
      <c r="M27" s="26" t="s">
        <v>830</v>
      </c>
      <c r="N27" s="26"/>
      <c r="O27" s="71">
        <v>201905</v>
      </c>
      <c r="P27" s="116">
        <v>1200</v>
      </c>
      <c r="Q27" s="116">
        <v>1200</v>
      </c>
      <c r="R27" s="280"/>
      <c r="S27" s="280"/>
      <c r="T27" s="81"/>
      <c r="U27" s="81"/>
      <c r="V27" s="81"/>
      <c r="W27" s="81"/>
      <c r="X27" s="81"/>
      <c r="Y27" s="81"/>
      <c r="Z27" s="81"/>
      <c r="AA27" s="81"/>
    </row>
    <row r="28" ht="30" customHeight="1" spans="1:27">
      <c r="A28" s="280">
        <v>22</v>
      </c>
      <c r="B28" s="27" t="s">
        <v>38</v>
      </c>
      <c r="C28" s="280"/>
      <c r="D28" s="71" t="s">
        <v>867</v>
      </c>
      <c r="E28" s="26" t="s">
        <v>839</v>
      </c>
      <c r="F28" s="71"/>
      <c r="G28" s="26" t="s">
        <v>62</v>
      </c>
      <c r="H28" s="71" t="s">
        <v>872</v>
      </c>
      <c r="I28" s="26" t="s">
        <v>870</v>
      </c>
      <c r="J28" s="71">
        <v>1180</v>
      </c>
      <c r="K28" s="71">
        <v>1</v>
      </c>
      <c r="L28" s="94">
        <f t="shared" si="0"/>
        <v>1180</v>
      </c>
      <c r="M28" s="26" t="s">
        <v>830</v>
      </c>
      <c r="N28" s="26"/>
      <c r="O28" s="71">
        <v>201905</v>
      </c>
      <c r="P28" s="116">
        <v>1180</v>
      </c>
      <c r="Q28" s="116">
        <v>1180</v>
      </c>
      <c r="R28" s="280"/>
      <c r="S28" s="280"/>
      <c r="T28" s="81"/>
      <c r="U28" s="81"/>
      <c r="V28" s="81"/>
      <c r="W28" s="81"/>
      <c r="X28" s="81"/>
      <c r="Y28" s="81"/>
      <c r="Z28" s="81"/>
      <c r="AA28" s="81"/>
    </row>
    <row r="29" ht="30" customHeight="1" spans="1:27">
      <c r="A29" s="280">
        <v>23</v>
      </c>
      <c r="B29" s="27" t="s">
        <v>38</v>
      </c>
      <c r="C29" s="280"/>
      <c r="D29" s="71" t="s">
        <v>867</v>
      </c>
      <c r="E29" s="26" t="s">
        <v>839</v>
      </c>
      <c r="F29" s="71"/>
      <c r="G29" s="26" t="s">
        <v>62</v>
      </c>
      <c r="H29" s="71" t="s">
        <v>873</v>
      </c>
      <c r="I29" s="26" t="s">
        <v>870</v>
      </c>
      <c r="J29" s="71">
        <v>780</v>
      </c>
      <c r="K29" s="71">
        <v>1</v>
      </c>
      <c r="L29" s="94">
        <f t="shared" si="0"/>
        <v>780</v>
      </c>
      <c r="M29" s="26" t="s">
        <v>830</v>
      </c>
      <c r="N29" s="26"/>
      <c r="O29" s="71">
        <v>201905</v>
      </c>
      <c r="P29" s="116">
        <v>780</v>
      </c>
      <c r="Q29" s="116">
        <v>780</v>
      </c>
      <c r="R29" s="280"/>
      <c r="S29" s="280"/>
      <c r="T29" s="81"/>
      <c r="U29" s="81"/>
      <c r="V29" s="81"/>
      <c r="W29" s="81"/>
      <c r="X29" s="81"/>
      <c r="Y29" s="81"/>
      <c r="Z29" s="81"/>
      <c r="AA29" s="81"/>
    </row>
    <row r="30" ht="30" customHeight="1" spans="1:27">
      <c r="A30" s="280">
        <v>24</v>
      </c>
      <c r="B30" s="27" t="s">
        <v>38</v>
      </c>
      <c r="C30" s="280"/>
      <c r="D30" s="71" t="s">
        <v>867</v>
      </c>
      <c r="E30" s="26" t="s">
        <v>839</v>
      </c>
      <c r="F30" s="71"/>
      <c r="G30" s="26" t="s">
        <v>62</v>
      </c>
      <c r="H30" s="71" t="s">
        <v>874</v>
      </c>
      <c r="I30" s="71" t="s">
        <v>200</v>
      </c>
      <c r="J30" s="71">
        <v>1000</v>
      </c>
      <c r="K30" s="71">
        <v>1</v>
      </c>
      <c r="L30" s="94">
        <f t="shared" si="0"/>
        <v>1000</v>
      </c>
      <c r="M30" s="26" t="s">
        <v>830</v>
      </c>
      <c r="N30" s="26"/>
      <c r="O30" s="71">
        <v>201905</v>
      </c>
      <c r="P30" s="116">
        <v>1000</v>
      </c>
      <c r="Q30" s="116">
        <v>1000</v>
      </c>
      <c r="R30" s="280"/>
      <c r="S30" s="280"/>
      <c r="T30" s="81"/>
      <c r="U30" s="81"/>
      <c r="V30" s="81"/>
      <c r="W30" s="81"/>
      <c r="X30" s="81"/>
      <c r="Y30" s="81"/>
      <c r="Z30" s="81"/>
      <c r="AA30" s="81"/>
    </row>
    <row r="31" ht="30" customHeight="1" spans="1:27">
      <c r="A31" s="280">
        <v>25</v>
      </c>
      <c r="B31" s="27" t="s">
        <v>38</v>
      </c>
      <c r="C31" s="280"/>
      <c r="D31" s="71" t="s">
        <v>867</v>
      </c>
      <c r="E31" s="26" t="s">
        <v>839</v>
      </c>
      <c r="F31" s="71"/>
      <c r="G31" s="26" t="s">
        <v>62</v>
      </c>
      <c r="H31" s="71" t="s">
        <v>875</v>
      </c>
      <c r="I31" s="71" t="s">
        <v>243</v>
      </c>
      <c r="J31" s="71">
        <v>398</v>
      </c>
      <c r="K31" s="71">
        <v>1</v>
      </c>
      <c r="L31" s="94">
        <f t="shared" si="0"/>
        <v>398</v>
      </c>
      <c r="M31" s="26" t="s">
        <v>830</v>
      </c>
      <c r="N31" s="26"/>
      <c r="O31" s="71">
        <v>201905</v>
      </c>
      <c r="P31" s="116">
        <v>398</v>
      </c>
      <c r="Q31" s="116">
        <v>398</v>
      </c>
      <c r="R31" s="280"/>
      <c r="S31" s="280"/>
      <c r="T31" s="81"/>
      <c r="U31" s="81"/>
      <c r="V31" s="81"/>
      <c r="W31" s="81"/>
      <c r="X31" s="81"/>
      <c r="Y31" s="81"/>
      <c r="Z31" s="81"/>
      <c r="AA31" s="81"/>
    </row>
    <row r="32" ht="30" customHeight="1" spans="1:27">
      <c r="A32" s="280">
        <v>26</v>
      </c>
      <c r="B32" s="27" t="s">
        <v>38</v>
      </c>
      <c r="C32" s="280"/>
      <c r="D32" s="71" t="s">
        <v>867</v>
      </c>
      <c r="E32" s="26" t="s">
        <v>839</v>
      </c>
      <c r="F32" s="71"/>
      <c r="G32" s="26" t="s">
        <v>62</v>
      </c>
      <c r="H32" s="71" t="s">
        <v>876</v>
      </c>
      <c r="I32" s="71" t="s">
        <v>870</v>
      </c>
      <c r="J32" s="71">
        <v>4900</v>
      </c>
      <c r="K32" s="71">
        <v>1</v>
      </c>
      <c r="L32" s="94">
        <f t="shared" si="0"/>
        <v>4900</v>
      </c>
      <c r="M32" s="26" t="s">
        <v>830</v>
      </c>
      <c r="N32" s="26"/>
      <c r="O32" s="71">
        <v>201905</v>
      </c>
      <c r="P32" s="116">
        <v>4900</v>
      </c>
      <c r="Q32" s="116">
        <v>4900</v>
      </c>
      <c r="R32" s="280"/>
      <c r="S32" s="280"/>
      <c r="T32" s="81"/>
      <c r="U32" s="81"/>
      <c r="V32" s="81"/>
      <c r="W32" s="81"/>
      <c r="X32" s="81"/>
      <c r="Y32" s="81"/>
      <c r="Z32" s="81"/>
      <c r="AA32" s="81"/>
    </row>
    <row r="33" ht="30" customHeight="1" spans="1:27">
      <c r="A33" s="280">
        <v>27</v>
      </c>
      <c r="B33" s="27" t="s">
        <v>38</v>
      </c>
      <c r="C33" s="280"/>
      <c r="D33" s="71" t="s">
        <v>867</v>
      </c>
      <c r="E33" s="26" t="s">
        <v>839</v>
      </c>
      <c r="F33" s="71"/>
      <c r="G33" s="26" t="s">
        <v>62</v>
      </c>
      <c r="H33" s="71" t="s">
        <v>877</v>
      </c>
      <c r="I33" s="71" t="s">
        <v>200</v>
      </c>
      <c r="J33" s="71">
        <v>3500</v>
      </c>
      <c r="K33" s="71">
        <v>1</v>
      </c>
      <c r="L33" s="94">
        <f t="shared" si="0"/>
        <v>3500</v>
      </c>
      <c r="M33" s="26" t="s">
        <v>830</v>
      </c>
      <c r="N33" s="26"/>
      <c r="O33" s="71">
        <v>201905</v>
      </c>
      <c r="P33" s="116">
        <v>3500</v>
      </c>
      <c r="Q33" s="116">
        <v>3500</v>
      </c>
      <c r="R33" s="280"/>
      <c r="S33" s="280"/>
      <c r="T33" s="81"/>
      <c r="U33" s="81"/>
      <c r="V33" s="81"/>
      <c r="W33" s="81"/>
      <c r="X33" s="81"/>
      <c r="Y33" s="81"/>
      <c r="Z33" s="81"/>
      <c r="AA33" s="81"/>
    </row>
    <row r="34" ht="30" customHeight="1" spans="1:27">
      <c r="A34" s="280"/>
      <c r="B34" s="280"/>
      <c r="C34" s="280"/>
      <c r="D34" s="311" t="s">
        <v>878</v>
      </c>
      <c r="E34" s="311"/>
      <c r="F34" s="311"/>
      <c r="G34" s="311"/>
      <c r="H34" s="311"/>
      <c r="I34" s="311"/>
      <c r="J34" s="311"/>
      <c r="K34" s="311"/>
      <c r="L34" s="321">
        <f>SUM(L35:L47)</f>
        <v>73980</v>
      </c>
      <c r="M34" s="321">
        <f>SUM(M35:M47)</f>
        <v>0</v>
      </c>
      <c r="N34" s="321">
        <f>SUM(N35:N47)</f>
        <v>0</v>
      </c>
      <c r="O34" s="321"/>
      <c r="P34" s="322">
        <f>SUM(P35:P47)</f>
        <v>73980</v>
      </c>
      <c r="Q34" s="322">
        <f>SUM(Q35:Q47)</f>
        <v>73980</v>
      </c>
      <c r="R34" s="321">
        <f>SUM(R35:R47)</f>
        <v>0</v>
      </c>
      <c r="S34" s="280"/>
      <c r="T34" s="81"/>
      <c r="U34" s="81"/>
      <c r="V34" s="81"/>
      <c r="W34" s="81"/>
      <c r="X34" s="81"/>
      <c r="Y34" s="81"/>
      <c r="Z34" s="81"/>
      <c r="AA34" s="81"/>
    </row>
    <row r="35" ht="30" customHeight="1" spans="1:27">
      <c r="A35" s="280">
        <v>28</v>
      </c>
      <c r="B35" s="27" t="s">
        <v>38</v>
      </c>
      <c r="C35" s="280"/>
      <c r="D35" s="26" t="s">
        <v>879</v>
      </c>
      <c r="E35" s="26" t="s">
        <v>880</v>
      </c>
      <c r="F35" s="71"/>
      <c r="G35" s="26" t="s">
        <v>62</v>
      </c>
      <c r="H35" s="26" t="s">
        <v>881</v>
      </c>
      <c r="I35" s="71" t="s">
        <v>64</v>
      </c>
      <c r="J35" s="26">
        <v>600</v>
      </c>
      <c r="K35" s="26">
        <v>1</v>
      </c>
      <c r="L35" s="94">
        <f t="shared" ref="L35:L47" si="1">J35*K35</f>
        <v>600</v>
      </c>
      <c r="M35" s="26" t="s">
        <v>65</v>
      </c>
      <c r="N35" s="26"/>
      <c r="O35" s="77">
        <v>201904</v>
      </c>
      <c r="P35" s="44">
        <v>600</v>
      </c>
      <c r="Q35" s="44">
        <v>600</v>
      </c>
      <c r="R35" s="43"/>
      <c r="S35" s="280"/>
      <c r="T35" s="81"/>
      <c r="U35" s="81"/>
      <c r="V35" s="81"/>
      <c r="W35" s="81"/>
      <c r="X35" s="81"/>
      <c r="Y35" s="81"/>
      <c r="Z35" s="81"/>
      <c r="AA35" s="81"/>
    </row>
    <row r="36" ht="30" customHeight="1" spans="1:27">
      <c r="A36" s="280">
        <v>29</v>
      </c>
      <c r="B36" s="27" t="s">
        <v>38</v>
      </c>
      <c r="C36" s="71"/>
      <c r="D36" s="26" t="s">
        <v>879</v>
      </c>
      <c r="E36" s="26" t="s">
        <v>882</v>
      </c>
      <c r="F36" s="26"/>
      <c r="G36" s="26" t="s">
        <v>62</v>
      </c>
      <c r="H36" s="26" t="s">
        <v>882</v>
      </c>
      <c r="I36" s="71" t="s">
        <v>160</v>
      </c>
      <c r="J36" s="26">
        <v>100</v>
      </c>
      <c r="K36" s="26">
        <v>40</v>
      </c>
      <c r="L36" s="94">
        <f t="shared" si="1"/>
        <v>4000</v>
      </c>
      <c r="M36" s="26" t="s">
        <v>65</v>
      </c>
      <c r="N36" s="26"/>
      <c r="O36" s="77">
        <v>201905</v>
      </c>
      <c r="P36" s="44">
        <v>4000</v>
      </c>
      <c r="Q36" s="44">
        <v>4000</v>
      </c>
      <c r="R36" s="43"/>
      <c r="S36" s="71"/>
      <c r="T36" s="270"/>
      <c r="U36" s="270"/>
      <c r="V36" s="270"/>
      <c r="W36" s="270"/>
      <c r="X36" s="270"/>
      <c r="Y36" s="270"/>
      <c r="Z36" s="270"/>
      <c r="AA36" s="270"/>
    </row>
    <row r="37" ht="30" customHeight="1" spans="1:27">
      <c r="A37" s="280">
        <v>30</v>
      </c>
      <c r="B37" s="27" t="s">
        <v>38</v>
      </c>
      <c r="C37" s="71"/>
      <c r="D37" s="26" t="s">
        <v>879</v>
      </c>
      <c r="E37" s="26" t="s">
        <v>883</v>
      </c>
      <c r="F37" s="26" t="s">
        <v>587</v>
      </c>
      <c r="G37" s="26" t="s">
        <v>62</v>
      </c>
      <c r="H37" s="26" t="s">
        <v>883</v>
      </c>
      <c r="I37" s="26" t="s">
        <v>884</v>
      </c>
      <c r="J37" s="43">
        <v>1820</v>
      </c>
      <c r="K37" s="71">
        <v>1</v>
      </c>
      <c r="L37" s="94">
        <f t="shared" si="1"/>
        <v>1820</v>
      </c>
      <c r="M37" s="26" t="s">
        <v>830</v>
      </c>
      <c r="N37" s="26"/>
      <c r="O37" s="77">
        <v>201905</v>
      </c>
      <c r="P37" s="44">
        <v>1820</v>
      </c>
      <c r="Q37" s="44">
        <v>1820</v>
      </c>
      <c r="R37" s="43"/>
      <c r="S37" s="71"/>
      <c r="T37" s="270"/>
      <c r="U37" s="270"/>
      <c r="V37" s="270"/>
      <c r="W37" s="270"/>
      <c r="X37" s="270"/>
      <c r="Y37" s="270"/>
      <c r="Z37" s="270"/>
      <c r="AA37" s="270"/>
    </row>
    <row r="38" ht="30" customHeight="1" spans="1:27">
      <c r="A38" s="280">
        <v>31</v>
      </c>
      <c r="B38" s="27" t="s">
        <v>38</v>
      </c>
      <c r="C38" s="71"/>
      <c r="D38" s="26" t="s">
        <v>879</v>
      </c>
      <c r="E38" s="26" t="s">
        <v>468</v>
      </c>
      <c r="F38" s="71" t="s">
        <v>61</v>
      </c>
      <c r="G38" s="26" t="s">
        <v>62</v>
      </c>
      <c r="H38" s="26" t="s">
        <v>594</v>
      </c>
      <c r="I38" s="71" t="s">
        <v>64</v>
      </c>
      <c r="J38" s="26">
        <v>3800</v>
      </c>
      <c r="K38" s="71">
        <v>1</v>
      </c>
      <c r="L38" s="94">
        <f t="shared" si="1"/>
        <v>3800</v>
      </c>
      <c r="M38" s="26" t="s">
        <v>830</v>
      </c>
      <c r="N38" s="26"/>
      <c r="O38" s="77">
        <v>201906</v>
      </c>
      <c r="P38" s="44">
        <v>3800</v>
      </c>
      <c r="Q38" s="44">
        <v>3800</v>
      </c>
      <c r="R38" s="43"/>
      <c r="S38" s="71"/>
      <c r="T38" s="270"/>
      <c r="U38" s="270"/>
      <c r="V38" s="270"/>
      <c r="W38" s="270"/>
      <c r="X38" s="270"/>
      <c r="Y38" s="270"/>
      <c r="Z38" s="270"/>
      <c r="AA38" s="270"/>
    </row>
    <row r="39" ht="30" customHeight="1" spans="1:27">
      <c r="A39" s="280">
        <v>32</v>
      </c>
      <c r="B39" s="27" t="s">
        <v>38</v>
      </c>
      <c r="C39" s="71"/>
      <c r="D39" s="26" t="s">
        <v>879</v>
      </c>
      <c r="E39" s="26" t="s">
        <v>885</v>
      </c>
      <c r="F39" s="71"/>
      <c r="G39" s="26" t="s">
        <v>62</v>
      </c>
      <c r="H39" s="26" t="s">
        <v>886</v>
      </c>
      <c r="I39" s="71" t="s">
        <v>125</v>
      </c>
      <c r="J39" s="26">
        <v>3000</v>
      </c>
      <c r="K39" s="26">
        <v>2</v>
      </c>
      <c r="L39" s="94">
        <f t="shared" si="1"/>
        <v>6000</v>
      </c>
      <c r="M39" s="26" t="s">
        <v>65</v>
      </c>
      <c r="N39" s="26"/>
      <c r="O39" s="77">
        <v>201906</v>
      </c>
      <c r="P39" s="44">
        <v>6000</v>
      </c>
      <c r="Q39" s="44">
        <v>6000</v>
      </c>
      <c r="R39" s="43"/>
      <c r="S39" s="71"/>
      <c r="T39" s="270"/>
      <c r="U39" s="270"/>
      <c r="V39" s="270"/>
      <c r="W39" s="270"/>
      <c r="X39" s="270"/>
      <c r="Y39" s="270"/>
      <c r="Z39" s="270"/>
      <c r="AA39" s="270"/>
    </row>
    <row r="40" ht="30" customHeight="1" spans="1:27">
      <c r="A40" s="280">
        <v>33</v>
      </c>
      <c r="B40" s="27" t="s">
        <v>38</v>
      </c>
      <c r="C40" s="26"/>
      <c r="D40" s="26" t="s">
        <v>879</v>
      </c>
      <c r="E40" s="26" t="s">
        <v>887</v>
      </c>
      <c r="F40" s="26"/>
      <c r="G40" s="26" t="s">
        <v>62</v>
      </c>
      <c r="H40" s="26" t="s">
        <v>888</v>
      </c>
      <c r="I40" s="26" t="s">
        <v>125</v>
      </c>
      <c r="J40" s="26">
        <v>120</v>
      </c>
      <c r="K40" s="26">
        <v>5</v>
      </c>
      <c r="L40" s="94">
        <f t="shared" si="1"/>
        <v>600</v>
      </c>
      <c r="M40" s="26" t="s">
        <v>830</v>
      </c>
      <c r="N40" s="26"/>
      <c r="O40" s="43">
        <v>201909</v>
      </c>
      <c r="P40" s="44">
        <v>600</v>
      </c>
      <c r="Q40" s="44">
        <v>600</v>
      </c>
      <c r="R40" s="43"/>
      <c r="S40" s="26"/>
      <c r="T40" s="153"/>
      <c r="U40" s="153"/>
      <c r="V40" s="153"/>
      <c r="W40" s="153"/>
      <c r="X40" s="153"/>
      <c r="Y40" s="153"/>
      <c r="Z40" s="153"/>
      <c r="AA40" s="153"/>
    </row>
    <row r="41" ht="30" customHeight="1" spans="1:27">
      <c r="A41" s="280">
        <v>34</v>
      </c>
      <c r="B41" s="27" t="s">
        <v>38</v>
      </c>
      <c r="C41" s="71"/>
      <c r="D41" s="26" t="s">
        <v>879</v>
      </c>
      <c r="E41" s="71" t="s">
        <v>336</v>
      </c>
      <c r="F41" s="26" t="s">
        <v>170</v>
      </c>
      <c r="G41" s="71" t="s">
        <v>174</v>
      </c>
      <c r="H41" s="151" t="s">
        <v>889</v>
      </c>
      <c r="I41" s="71" t="s">
        <v>102</v>
      </c>
      <c r="J41" s="77">
        <v>200</v>
      </c>
      <c r="K41" s="71">
        <v>35</v>
      </c>
      <c r="L41" s="94">
        <f t="shared" si="1"/>
        <v>7000</v>
      </c>
      <c r="M41" s="26" t="s">
        <v>65</v>
      </c>
      <c r="N41" s="26"/>
      <c r="O41" s="77">
        <v>201906</v>
      </c>
      <c r="P41" s="323">
        <v>7000</v>
      </c>
      <c r="Q41" s="323">
        <v>7000</v>
      </c>
      <c r="R41" s="328"/>
      <c r="S41" s="71"/>
      <c r="T41" s="270"/>
      <c r="U41" s="270"/>
      <c r="V41" s="270"/>
      <c r="W41" s="270"/>
      <c r="X41" s="270"/>
      <c r="Y41" s="270"/>
      <c r="Z41" s="270"/>
      <c r="AA41" s="270"/>
    </row>
    <row r="42" ht="30" customHeight="1" spans="1:27">
      <c r="A42" s="280">
        <v>35</v>
      </c>
      <c r="B42" s="27" t="s">
        <v>38</v>
      </c>
      <c r="C42" s="26"/>
      <c r="D42" s="26" t="s">
        <v>879</v>
      </c>
      <c r="E42" s="71" t="s">
        <v>336</v>
      </c>
      <c r="F42" s="26" t="s">
        <v>170</v>
      </c>
      <c r="G42" s="196"/>
      <c r="H42" s="26" t="s">
        <v>890</v>
      </c>
      <c r="I42" s="26" t="s">
        <v>105</v>
      </c>
      <c r="J42" s="43">
        <v>55</v>
      </c>
      <c r="K42" s="26">
        <v>100</v>
      </c>
      <c r="L42" s="94">
        <f t="shared" si="1"/>
        <v>5500</v>
      </c>
      <c r="M42" s="26" t="s">
        <v>65</v>
      </c>
      <c r="N42" s="26"/>
      <c r="O42" s="43">
        <v>201909</v>
      </c>
      <c r="P42" s="44">
        <v>5500</v>
      </c>
      <c r="Q42" s="44">
        <v>5500</v>
      </c>
      <c r="R42" s="329"/>
      <c r="S42" s="26"/>
      <c r="T42" s="153"/>
      <c r="U42" s="153"/>
      <c r="V42" s="153"/>
      <c r="W42" s="153"/>
      <c r="X42" s="153"/>
      <c r="Y42" s="153"/>
      <c r="Z42" s="153"/>
      <c r="AA42" s="153"/>
    </row>
    <row r="43" ht="30" customHeight="1" spans="1:27">
      <c r="A43" s="280">
        <v>36</v>
      </c>
      <c r="B43" s="27" t="s">
        <v>38</v>
      </c>
      <c r="C43" s="71"/>
      <c r="D43" s="26" t="s">
        <v>879</v>
      </c>
      <c r="E43" s="151" t="s">
        <v>891</v>
      </c>
      <c r="F43" s="26" t="s">
        <v>170</v>
      </c>
      <c r="G43" s="312"/>
      <c r="H43" s="151" t="s">
        <v>891</v>
      </c>
      <c r="I43" s="71" t="s">
        <v>102</v>
      </c>
      <c r="J43" s="77">
        <v>100</v>
      </c>
      <c r="K43" s="71">
        <v>70</v>
      </c>
      <c r="L43" s="94">
        <f t="shared" si="1"/>
        <v>7000</v>
      </c>
      <c r="M43" s="26" t="s">
        <v>65</v>
      </c>
      <c r="N43" s="26"/>
      <c r="O43" s="77">
        <v>201910</v>
      </c>
      <c r="P43" s="44">
        <v>7000</v>
      </c>
      <c r="Q43" s="44">
        <v>7000</v>
      </c>
      <c r="R43" s="329"/>
      <c r="S43" s="71"/>
      <c r="T43" s="270"/>
      <c r="U43" s="270"/>
      <c r="V43" s="270"/>
      <c r="W43" s="270"/>
      <c r="X43" s="270"/>
      <c r="Y43" s="270"/>
      <c r="Z43" s="270"/>
      <c r="AA43" s="270"/>
    </row>
    <row r="44" ht="30" customHeight="1" spans="1:27">
      <c r="A44" s="280">
        <v>37</v>
      </c>
      <c r="B44" s="27" t="s">
        <v>38</v>
      </c>
      <c r="C44" s="71"/>
      <c r="D44" s="26" t="s">
        <v>879</v>
      </c>
      <c r="E44" s="26" t="s">
        <v>892</v>
      </c>
      <c r="F44" s="26" t="s">
        <v>893</v>
      </c>
      <c r="G44" s="269"/>
      <c r="H44" s="26" t="s">
        <v>892</v>
      </c>
      <c r="I44" s="71" t="s">
        <v>855</v>
      </c>
      <c r="J44" s="77">
        <v>4295</v>
      </c>
      <c r="K44" s="71">
        <v>2</v>
      </c>
      <c r="L44" s="94">
        <f t="shared" si="1"/>
        <v>8590</v>
      </c>
      <c r="M44" s="26" t="s">
        <v>65</v>
      </c>
      <c r="N44" s="26"/>
      <c r="O44" s="77">
        <v>201911</v>
      </c>
      <c r="P44" s="44">
        <v>8590</v>
      </c>
      <c r="Q44" s="44">
        <v>8590</v>
      </c>
      <c r="R44" s="329"/>
      <c r="S44" s="71"/>
      <c r="T44" s="270"/>
      <c r="U44" s="270"/>
      <c r="V44" s="270"/>
      <c r="W44" s="270"/>
      <c r="X44" s="270"/>
      <c r="Y44" s="270"/>
      <c r="Z44" s="270"/>
      <c r="AA44" s="270"/>
    </row>
    <row r="45" ht="30" customHeight="1" spans="1:27">
      <c r="A45" s="280">
        <v>38</v>
      </c>
      <c r="B45" s="27" t="s">
        <v>38</v>
      </c>
      <c r="C45" s="71"/>
      <c r="D45" s="26" t="s">
        <v>879</v>
      </c>
      <c r="E45" s="151" t="s">
        <v>288</v>
      </c>
      <c r="F45" s="26" t="s">
        <v>170</v>
      </c>
      <c r="G45" s="71" t="s">
        <v>174</v>
      </c>
      <c r="H45" s="151" t="s">
        <v>288</v>
      </c>
      <c r="I45" s="71" t="s">
        <v>855</v>
      </c>
      <c r="J45" s="77">
        <v>5200</v>
      </c>
      <c r="K45" s="71">
        <v>2</v>
      </c>
      <c r="L45" s="94">
        <f t="shared" si="1"/>
        <v>10400</v>
      </c>
      <c r="M45" s="26" t="s">
        <v>65</v>
      </c>
      <c r="N45" s="26"/>
      <c r="O45" s="77">
        <v>201910</v>
      </c>
      <c r="P45" s="44">
        <v>10400</v>
      </c>
      <c r="Q45" s="44">
        <v>10400</v>
      </c>
      <c r="R45" s="329"/>
      <c r="S45" s="71"/>
      <c r="T45" s="270"/>
      <c r="U45" s="270"/>
      <c r="V45" s="270"/>
      <c r="W45" s="270"/>
      <c r="X45" s="270"/>
      <c r="Y45" s="270"/>
      <c r="Z45" s="270"/>
      <c r="AA45" s="270"/>
    </row>
    <row r="46" ht="30" customHeight="1" spans="1:27">
      <c r="A46" s="280">
        <v>39</v>
      </c>
      <c r="B46" s="27" t="s">
        <v>38</v>
      </c>
      <c r="C46" s="71"/>
      <c r="D46" s="26" t="s">
        <v>879</v>
      </c>
      <c r="E46" s="151" t="s">
        <v>894</v>
      </c>
      <c r="F46" s="26" t="s">
        <v>170</v>
      </c>
      <c r="G46" s="312"/>
      <c r="H46" s="151" t="s">
        <v>894</v>
      </c>
      <c r="I46" s="71" t="s">
        <v>160</v>
      </c>
      <c r="J46" s="77">
        <v>200</v>
      </c>
      <c r="K46" s="71">
        <v>54</v>
      </c>
      <c r="L46" s="94">
        <f t="shared" si="1"/>
        <v>10800</v>
      </c>
      <c r="M46" s="26" t="s">
        <v>65</v>
      </c>
      <c r="N46" s="26"/>
      <c r="O46" s="77">
        <v>201909</v>
      </c>
      <c r="P46" s="44">
        <v>10800</v>
      </c>
      <c r="Q46" s="44">
        <v>10800</v>
      </c>
      <c r="R46" s="329"/>
      <c r="S46" s="71"/>
      <c r="T46" s="270"/>
      <c r="U46" s="270"/>
      <c r="V46" s="270"/>
      <c r="W46" s="270"/>
      <c r="X46" s="270"/>
      <c r="Y46" s="270"/>
      <c r="Z46" s="270"/>
      <c r="AA46" s="270"/>
    </row>
    <row r="47" ht="30" customHeight="1" spans="1:27">
      <c r="A47" s="280">
        <v>40</v>
      </c>
      <c r="B47" s="27" t="s">
        <v>38</v>
      </c>
      <c r="C47" s="71"/>
      <c r="D47" s="26" t="s">
        <v>879</v>
      </c>
      <c r="E47" s="27" t="s">
        <v>895</v>
      </c>
      <c r="F47" s="26" t="s">
        <v>170</v>
      </c>
      <c r="G47" s="312"/>
      <c r="H47" s="27" t="s">
        <v>895</v>
      </c>
      <c r="I47" s="71" t="s">
        <v>855</v>
      </c>
      <c r="J47" s="77">
        <v>3935</v>
      </c>
      <c r="K47" s="71">
        <v>2</v>
      </c>
      <c r="L47" s="94">
        <f t="shared" si="1"/>
        <v>7870</v>
      </c>
      <c r="M47" s="26" t="s">
        <v>65</v>
      </c>
      <c r="N47" s="26"/>
      <c r="O47" s="77">
        <v>201909</v>
      </c>
      <c r="P47" s="44">
        <v>7870</v>
      </c>
      <c r="Q47" s="44">
        <v>7870</v>
      </c>
      <c r="R47" s="329"/>
      <c r="S47" s="71"/>
      <c r="T47" s="270"/>
      <c r="U47" s="270"/>
      <c r="V47" s="270"/>
      <c r="W47" s="270"/>
      <c r="X47" s="270"/>
      <c r="Y47" s="270"/>
      <c r="Z47" s="270"/>
      <c r="AA47" s="270"/>
    </row>
    <row r="48" ht="30" customHeight="1" spans="1:27">
      <c r="A48" s="280"/>
      <c r="B48" s="280"/>
      <c r="C48" s="280"/>
      <c r="D48" s="311" t="s">
        <v>896</v>
      </c>
      <c r="E48" s="311"/>
      <c r="F48" s="313"/>
      <c r="G48" s="311"/>
      <c r="H48" s="311"/>
      <c r="I48" s="311"/>
      <c r="J48" s="311"/>
      <c r="K48" s="311"/>
      <c r="L48" s="321">
        <f>SUM(L49:L51)</f>
        <v>49920</v>
      </c>
      <c r="M48" s="313"/>
      <c r="N48" s="313"/>
      <c r="O48" s="311"/>
      <c r="P48" s="322">
        <f>SUM(P49:P51)</f>
        <v>49920</v>
      </c>
      <c r="Q48" s="322">
        <f>SUM(Q49:Q51)</f>
        <v>49920</v>
      </c>
      <c r="R48" s="280"/>
      <c r="S48" s="280"/>
      <c r="T48" s="81"/>
      <c r="U48" s="81"/>
      <c r="V48" s="81"/>
      <c r="W48" s="81"/>
      <c r="X48" s="81"/>
      <c r="Y48" s="81"/>
      <c r="Z48" s="81"/>
      <c r="AA48" s="81"/>
    </row>
    <row r="49" ht="30" customHeight="1" spans="1:27">
      <c r="A49" s="280">
        <v>41</v>
      </c>
      <c r="B49" s="27" t="s">
        <v>38</v>
      </c>
      <c r="C49" s="280"/>
      <c r="D49" s="26" t="s">
        <v>897</v>
      </c>
      <c r="E49" s="71" t="s">
        <v>898</v>
      </c>
      <c r="F49" s="71"/>
      <c r="G49" s="26" t="s">
        <v>62</v>
      </c>
      <c r="H49" s="71" t="s">
        <v>899</v>
      </c>
      <c r="I49" s="26" t="s">
        <v>900</v>
      </c>
      <c r="J49" s="71">
        <v>28800</v>
      </c>
      <c r="K49" s="115">
        <v>1</v>
      </c>
      <c r="L49" s="78">
        <f>SUM(J49*K49)</f>
        <v>28800</v>
      </c>
      <c r="M49" s="26" t="s">
        <v>65</v>
      </c>
      <c r="N49" s="26"/>
      <c r="O49" s="71">
        <v>201905</v>
      </c>
      <c r="P49" s="116">
        <v>28800</v>
      </c>
      <c r="Q49" s="116">
        <v>28800</v>
      </c>
      <c r="R49" s="280"/>
      <c r="S49" s="280"/>
      <c r="T49" s="81"/>
      <c r="U49" s="81"/>
      <c r="V49" s="81"/>
      <c r="W49" s="81"/>
      <c r="X49" s="81"/>
      <c r="Y49" s="81"/>
      <c r="Z49" s="81"/>
      <c r="AA49" s="81"/>
    </row>
    <row r="50" ht="30" customHeight="1" spans="1:27">
      <c r="A50" s="280">
        <v>42</v>
      </c>
      <c r="B50" s="27" t="s">
        <v>38</v>
      </c>
      <c r="C50" s="279"/>
      <c r="D50" s="26" t="s">
        <v>897</v>
      </c>
      <c r="E50" s="26" t="s">
        <v>288</v>
      </c>
      <c r="F50" s="26"/>
      <c r="G50" s="26" t="s">
        <v>174</v>
      </c>
      <c r="H50" s="26" t="s">
        <v>901</v>
      </c>
      <c r="I50" s="26" t="s">
        <v>855</v>
      </c>
      <c r="J50" s="71">
        <v>4320</v>
      </c>
      <c r="K50" s="115">
        <v>2</v>
      </c>
      <c r="L50" s="78">
        <f>SUM(J50*K50)</f>
        <v>8640</v>
      </c>
      <c r="M50" s="26" t="s">
        <v>65</v>
      </c>
      <c r="N50" s="26"/>
      <c r="O50" s="71">
        <v>201910</v>
      </c>
      <c r="P50" s="116">
        <v>8640</v>
      </c>
      <c r="Q50" s="116">
        <v>8640</v>
      </c>
      <c r="R50" s="279"/>
      <c r="S50" s="279"/>
      <c r="T50" s="327"/>
      <c r="U50" s="327"/>
      <c r="V50" s="327"/>
      <c r="W50" s="327"/>
      <c r="X50" s="327"/>
      <c r="Y50" s="327"/>
      <c r="Z50" s="327"/>
      <c r="AA50" s="327"/>
    </row>
    <row r="51" ht="30" customHeight="1" spans="1:27">
      <c r="A51" s="280">
        <v>43</v>
      </c>
      <c r="B51" s="27" t="s">
        <v>38</v>
      </c>
      <c r="C51" s="279"/>
      <c r="D51" s="26" t="s">
        <v>897</v>
      </c>
      <c r="E51" s="26" t="s">
        <v>902</v>
      </c>
      <c r="F51" s="26"/>
      <c r="G51" s="26" t="s">
        <v>174</v>
      </c>
      <c r="H51" s="26" t="s">
        <v>903</v>
      </c>
      <c r="I51" s="26" t="s">
        <v>855</v>
      </c>
      <c r="J51" s="26">
        <v>6240</v>
      </c>
      <c r="K51" s="100">
        <v>2</v>
      </c>
      <c r="L51" s="94">
        <f>SUM(J51*K51)</f>
        <v>12480</v>
      </c>
      <c r="M51" s="26" t="s">
        <v>65</v>
      </c>
      <c r="N51" s="26"/>
      <c r="O51" s="26">
        <v>201908</v>
      </c>
      <c r="P51" s="44">
        <v>12480</v>
      </c>
      <c r="Q51" s="44">
        <v>12480</v>
      </c>
      <c r="R51" s="279"/>
      <c r="S51" s="279"/>
      <c r="T51" s="327"/>
      <c r="U51" s="327"/>
      <c r="V51" s="327"/>
      <c r="W51" s="327"/>
      <c r="X51" s="327"/>
      <c r="Y51" s="327"/>
      <c r="Z51" s="327"/>
      <c r="AA51" s="327"/>
    </row>
    <row r="52" ht="16.5" spans="1:27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324"/>
      <c r="M52" s="73"/>
      <c r="N52" s="73"/>
      <c r="O52" s="73"/>
      <c r="P52" s="325"/>
      <c r="Q52" s="325"/>
      <c r="R52" s="73"/>
      <c r="S52" s="73"/>
      <c r="T52" s="73"/>
      <c r="U52" s="73"/>
      <c r="V52" s="73"/>
      <c r="W52" s="73"/>
      <c r="X52" s="73"/>
      <c r="Y52" s="73"/>
      <c r="Z52" s="73"/>
      <c r="AA52" s="73"/>
    </row>
    <row r="53" ht="16.5" spans="1:27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324"/>
      <c r="M53" s="73"/>
      <c r="N53" s="73"/>
      <c r="O53" s="73"/>
      <c r="P53" s="325"/>
      <c r="Q53" s="325"/>
      <c r="R53" s="73"/>
      <c r="S53" s="73"/>
      <c r="T53" s="73"/>
      <c r="U53" s="73"/>
      <c r="V53" s="73"/>
      <c r="W53" s="73"/>
      <c r="X53" s="73"/>
      <c r="Y53" s="73"/>
      <c r="Z53" s="73"/>
      <c r="AA53" s="73"/>
    </row>
    <row r="54" ht="16.5" spans="1:27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324"/>
      <c r="M54" s="73"/>
      <c r="N54" s="73"/>
      <c r="O54" s="73"/>
      <c r="P54" s="325"/>
      <c r="Q54" s="325"/>
      <c r="R54" s="73"/>
      <c r="S54" s="73"/>
      <c r="T54" s="73"/>
      <c r="U54" s="73"/>
      <c r="V54" s="73"/>
      <c r="W54" s="73"/>
      <c r="X54" s="73"/>
      <c r="Y54" s="73"/>
      <c r="Z54" s="73"/>
      <c r="AA54" s="73"/>
    </row>
    <row r="55" ht="16.5" spans="1:27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324"/>
      <c r="M55" s="73"/>
      <c r="N55" s="73"/>
      <c r="O55" s="73"/>
      <c r="P55" s="325"/>
      <c r="Q55" s="325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ht="16.5" spans="1:27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324"/>
      <c r="M56" s="73"/>
      <c r="N56" s="73"/>
      <c r="O56" s="73"/>
      <c r="P56" s="325"/>
      <c r="Q56" s="325"/>
      <c r="R56" s="73"/>
      <c r="S56" s="73"/>
      <c r="T56" s="73"/>
      <c r="U56" s="73"/>
      <c r="V56" s="73"/>
      <c r="W56" s="73"/>
      <c r="X56" s="73"/>
      <c r="Y56" s="73"/>
      <c r="Z56" s="73"/>
      <c r="AA56" s="73"/>
    </row>
    <row r="57" ht="16.5" spans="1:27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324"/>
      <c r="M57" s="73"/>
      <c r="N57" s="73"/>
      <c r="O57" s="73"/>
      <c r="P57" s="325"/>
      <c r="Q57" s="325"/>
      <c r="R57" s="73"/>
      <c r="S57" s="73"/>
      <c r="T57" s="73"/>
      <c r="U57" s="73"/>
      <c r="V57" s="73"/>
      <c r="W57" s="73"/>
      <c r="X57" s="73"/>
      <c r="Y57" s="73"/>
      <c r="Z57" s="73"/>
      <c r="AA57" s="73"/>
    </row>
    <row r="58" ht="16.5" spans="1:27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324"/>
      <c r="M58" s="73"/>
      <c r="N58" s="73"/>
      <c r="O58" s="73"/>
      <c r="P58" s="325"/>
      <c r="Q58" s="325"/>
      <c r="R58" s="73"/>
      <c r="S58" s="73"/>
      <c r="T58" s="73"/>
      <c r="U58" s="73"/>
      <c r="V58" s="73"/>
      <c r="W58" s="73"/>
      <c r="X58" s="73"/>
      <c r="Y58" s="73"/>
      <c r="Z58" s="73"/>
      <c r="AA58" s="73"/>
    </row>
    <row r="59" ht="16.5" spans="1:27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324"/>
      <c r="M59" s="73"/>
      <c r="N59" s="73"/>
      <c r="O59" s="73"/>
      <c r="P59" s="325"/>
      <c r="Q59" s="325"/>
      <c r="R59" s="73"/>
      <c r="S59" s="73"/>
      <c r="T59" s="73"/>
      <c r="U59" s="73"/>
      <c r="V59" s="73"/>
      <c r="W59" s="73"/>
      <c r="X59" s="73"/>
      <c r="Y59" s="73"/>
      <c r="Z59" s="73"/>
      <c r="AA59" s="73"/>
    </row>
    <row r="60" ht="16.5" spans="1:27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324"/>
      <c r="M60" s="73"/>
      <c r="N60" s="73"/>
      <c r="O60" s="73"/>
      <c r="P60" s="325"/>
      <c r="Q60" s="325"/>
      <c r="R60" s="73"/>
      <c r="S60" s="73"/>
      <c r="T60" s="73"/>
      <c r="U60" s="73"/>
      <c r="V60" s="73"/>
      <c r="W60" s="73"/>
      <c r="X60" s="73"/>
      <c r="Y60" s="73"/>
      <c r="Z60" s="73"/>
      <c r="AA60" s="73"/>
    </row>
    <row r="61" ht="16.5" spans="1:27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324"/>
      <c r="M61" s="73"/>
      <c r="N61" s="73"/>
      <c r="O61" s="73"/>
      <c r="P61" s="325"/>
      <c r="Q61" s="325"/>
      <c r="R61" s="73"/>
      <c r="S61" s="73"/>
      <c r="T61" s="73"/>
      <c r="U61" s="73"/>
      <c r="V61" s="73"/>
      <c r="W61" s="73"/>
      <c r="X61" s="73"/>
      <c r="Y61" s="73"/>
      <c r="Z61" s="73"/>
      <c r="AA61" s="73"/>
    </row>
    <row r="62" ht="16.5" spans="1:27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324"/>
      <c r="M62" s="73"/>
      <c r="N62" s="73"/>
      <c r="O62" s="73"/>
      <c r="P62" s="325"/>
      <c r="Q62" s="325"/>
      <c r="R62" s="73"/>
      <c r="S62" s="73"/>
      <c r="T62" s="73"/>
      <c r="U62" s="73"/>
      <c r="V62" s="73"/>
      <c r="W62" s="73"/>
      <c r="X62" s="73"/>
      <c r="Y62" s="73"/>
      <c r="Z62" s="73"/>
      <c r="AA62" s="73"/>
    </row>
    <row r="63" ht="16.5" spans="1:27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324"/>
      <c r="M63" s="73"/>
      <c r="N63" s="73"/>
      <c r="O63" s="73"/>
      <c r="P63" s="325"/>
      <c r="Q63" s="325"/>
      <c r="R63" s="73"/>
      <c r="S63" s="73"/>
      <c r="T63" s="73"/>
      <c r="U63" s="73"/>
      <c r="V63" s="73"/>
      <c r="W63" s="73"/>
      <c r="X63" s="73"/>
      <c r="Y63" s="73"/>
      <c r="Z63" s="73"/>
      <c r="AA63" s="73"/>
    </row>
    <row r="64" ht="16.5" spans="1:27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324"/>
      <c r="M64" s="73"/>
      <c r="N64" s="73"/>
      <c r="O64" s="73"/>
      <c r="P64" s="325"/>
      <c r="Q64" s="325"/>
      <c r="R64" s="73"/>
      <c r="S64" s="73"/>
      <c r="T64" s="73"/>
      <c r="U64" s="73"/>
      <c r="V64" s="73"/>
      <c r="W64" s="73"/>
      <c r="X64" s="73"/>
      <c r="Y64" s="73"/>
      <c r="Z64" s="73"/>
      <c r="AA64" s="73"/>
    </row>
    <row r="65" ht="16.5" spans="1:27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324"/>
      <c r="M65" s="73"/>
      <c r="N65" s="73"/>
      <c r="O65" s="73"/>
      <c r="P65" s="325"/>
      <c r="Q65" s="325"/>
      <c r="R65" s="73"/>
      <c r="S65" s="73"/>
      <c r="T65" s="73"/>
      <c r="U65" s="73"/>
      <c r="V65" s="73"/>
      <c r="W65" s="73"/>
      <c r="X65" s="73"/>
      <c r="Y65" s="73"/>
      <c r="Z65" s="73"/>
      <c r="AA65" s="73"/>
    </row>
    <row r="66" ht="16.5" spans="1:27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324"/>
      <c r="M66" s="73"/>
      <c r="N66" s="73"/>
      <c r="O66" s="73"/>
      <c r="P66" s="325"/>
      <c r="Q66" s="325"/>
      <c r="R66" s="73"/>
      <c r="S66" s="73"/>
      <c r="T66" s="73"/>
      <c r="U66" s="73"/>
      <c r="V66" s="73"/>
      <c r="W66" s="73"/>
      <c r="X66" s="73"/>
      <c r="Y66" s="73"/>
      <c r="Z66" s="73"/>
      <c r="AA66" s="73"/>
    </row>
    <row r="67" ht="16.5" spans="1:27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324"/>
      <c r="M67" s="73"/>
      <c r="N67" s="73"/>
      <c r="O67" s="73"/>
      <c r="P67" s="325"/>
      <c r="Q67" s="325"/>
      <c r="R67" s="73"/>
      <c r="S67" s="73"/>
      <c r="T67" s="73"/>
      <c r="U67" s="73"/>
      <c r="V67" s="73"/>
      <c r="W67" s="73"/>
      <c r="X67" s="73"/>
      <c r="Y67" s="73"/>
      <c r="Z67" s="73"/>
      <c r="AA67" s="73"/>
    </row>
    <row r="68" ht="16.5" spans="1:27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324"/>
      <c r="M68" s="73"/>
      <c r="N68" s="73"/>
      <c r="O68" s="73"/>
      <c r="P68" s="325"/>
      <c r="Q68" s="325"/>
      <c r="R68" s="73"/>
      <c r="S68" s="73"/>
      <c r="T68" s="73"/>
      <c r="U68" s="73"/>
      <c r="V68" s="73"/>
      <c r="W68" s="73"/>
      <c r="X68" s="73"/>
      <c r="Y68" s="73"/>
      <c r="Z68" s="73"/>
      <c r="AA68" s="73"/>
    </row>
    <row r="69" ht="16.5" spans="1:27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324"/>
      <c r="M69" s="73"/>
      <c r="N69" s="73"/>
      <c r="O69" s="73"/>
      <c r="P69" s="325"/>
      <c r="Q69" s="325"/>
      <c r="R69" s="73"/>
      <c r="S69" s="73"/>
      <c r="T69" s="73"/>
      <c r="U69" s="73"/>
      <c r="V69" s="73"/>
      <c r="W69" s="73"/>
      <c r="X69" s="73"/>
      <c r="Y69" s="73"/>
      <c r="Z69" s="73"/>
      <c r="AA69" s="73"/>
    </row>
    <row r="70" ht="16.5" spans="1:27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324"/>
      <c r="M70" s="73"/>
      <c r="N70" s="73"/>
      <c r="O70" s="73"/>
      <c r="P70" s="325"/>
      <c r="Q70" s="325"/>
      <c r="R70" s="73"/>
      <c r="S70" s="73"/>
      <c r="T70" s="73"/>
      <c r="U70" s="73"/>
      <c r="V70" s="73"/>
      <c r="W70" s="73"/>
      <c r="X70" s="73"/>
      <c r="Y70" s="73"/>
      <c r="Z70" s="73"/>
      <c r="AA70" s="73"/>
    </row>
    <row r="71" ht="16.5" spans="1:27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324"/>
      <c r="M71" s="73"/>
      <c r="N71" s="73"/>
      <c r="O71" s="73"/>
      <c r="P71" s="325"/>
      <c r="Q71" s="325"/>
      <c r="R71" s="73"/>
      <c r="S71" s="73"/>
      <c r="T71" s="73"/>
      <c r="U71" s="73"/>
      <c r="V71" s="73"/>
      <c r="W71" s="73"/>
      <c r="X71" s="73"/>
      <c r="Y71" s="73"/>
      <c r="Z71" s="73"/>
      <c r="AA71" s="73"/>
    </row>
    <row r="72" ht="16.5" spans="1:27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324"/>
      <c r="M72" s="73"/>
      <c r="N72" s="73"/>
      <c r="O72" s="73"/>
      <c r="P72" s="325"/>
      <c r="Q72" s="325"/>
      <c r="R72" s="73"/>
      <c r="S72" s="73"/>
      <c r="T72" s="73"/>
      <c r="U72" s="73"/>
      <c r="V72" s="73"/>
      <c r="W72" s="73"/>
      <c r="X72" s="73"/>
      <c r="Y72" s="73"/>
      <c r="Z72" s="73"/>
      <c r="AA72" s="73"/>
    </row>
    <row r="73" ht="16.5" spans="1:27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324"/>
      <c r="M73" s="73"/>
      <c r="N73" s="73"/>
      <c r="O73" s="73"/>
      <c r="P73" s="325"/>
      <c r="Q73" s="325"/>
      <c r="R73" s="73"/>
      <c r="S73" s="73"/>
      <c r="T73" s="73"/>
      <c r="U73" s="73"/>
      <c r="V73" s="73"/>
      <c r="W73" s="73"/>
      <c r="X73" s="73"/>
      <c r="Y73" s="73"/>
      <c r="Z73" s="73"/>
      <c r="AA73" s="73"/>
    </row>
    <row r="74" ht="16.5" spans="1:27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324"/>
      <c r="M74" s="73"/>
      <c r="N74" s="73"/>
      <c r="O74" s="73"/>
      <c r="P74" s="325"/>
      <c r="Q74" s="325"/>
      <c r="R74" s="73"/>
      <c r="S74" s="73"/>
      <c r="T74" s="73"/>
      <c r="U74" s="73"/>
      <c r="V74" s="73"/>
      <c r="W74" s="73"/>
      <c r="X74" s="73"/>
      <c r="Y74" s="73"/>
      <c r="Z74" s="73"/>
      <c r="AA74" s="73"/>
    </row>
    <row r="75" ht="16.5" spans="1:27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324"/>
      <c r="M75" s="73"/>
      <c r="N75" s="73"/>
      <c r="O75" s="73"/>
      <c r="P75" s="325"/>
      <c r="Q75" s="325"/>
      <c r="R75" s="73"/>
      <c r="S75" s="73"/>
      <c r="T75" s="73"/>
      <c r="U75" s="73"/>
      <c r="V75" s="73"/>
      <c r="W75" s="73"/>
      <c r="X75" s="73"/>
      <c r="Y75" s="73"/>
      <c r="Z75" s="73"/>
      <c r="AA75" s="73"/>
    </row>
    <row r="76" ht="16.5" spans="1:27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324"/>
      <c r="M76" s="73"/>
      <c r="N76" s="73"/>
      <c r="O76" s="73"/>
      <c r="P76" s="325"/>
      <c r="Q76" s="325"/>
      <c r="R76" s="73"/>
      <c r="S76" s="73"/>
      <c r="T76" s="73"/>
      <c r="U76" s="73"/>
      <c r="V76" s="73"/>
      <c r="W76" s="73"/>
      <c r="X76" s="73"/>
      <c r="Y76" s="73"/>
      <c r="Z76" s="73"/>
      <c r="AA76" s="73"/>
    </row>
    <row r="77" ht="16.5" spans="1:27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324"/>
      <c r="M77" s="73"/>
      <c r="N77" s="73"/>
      <c r="O77" s="73"/>
      <c r="P77" s="325"/>
      <c r="Q77" s="325"/>
      <c r="R77" s="73"/>
      <c r="S77" s="73"/>
      <c r="T77" s="73"/>
      <c r="U77" s="73"/>
      <c r="V77" s="73"/>
      <c r="W77" s="73"/>
      <c r="X77" s="73"/>
      <c r="Y77" s="73"/>
      <c r="Z77" s="73"/>
      <c r="AA77" s="73"/>
    </row>
    <row r="78" ht="16.5" spans="1:27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324"/>
      <c r="M78" s="73"/>
      <c r="N78" s="73"/>
      <c r="O78" s="73"/>
      <c r="P78" s="325"/>
      <c r="Q78" s="325"/>
      <c r="R78" s="73"/>
      <c r="S78" s="73"/>
      <c r="T78" s="73"/>
      <c r="U78" s="73"/>
      <c r="V78" s="73"/>
      <c r="W78" s="73"/>
      <c r="X78" s="73"/>
      <c r="Y78" s="73"/>
      <c r="Z78" s="73"/>
      <c r="AA78" s="73"/>
    </row>
    <row r="79" ht="16.5" spans="1:27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324"/>
      <c r="M79" s="73"/>
      <c r="N79" s="73"/>
      <c r="O79" s="73"/>
      <c r="P79" s="325"/>
      <c r="Q79" s="325"/>
      <c r="R79" s="73"/>
      <c r="S79" s="73"/>
      <c r="T79" s="73"/>
      <c r="U79" s="73"/>
      <c r="V79" s="73"/>
      <c r="W79" s="73"/>
      <c r="X79" s="73"/>
      <c r="Y79" s="73"/>
      <c r="Z79" s="73"/>
      <c r="AA79" s="73"/>
    </row>
    <row r="80" ht="16.5" spans="1:27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324"/>
      <c r="M80" s="73"/>
      <c r="N80" s="73"/>
      <c r="O80" s="73"/>
      <c r="P80" s="325"/>
      <c r="Q80" s="325"/>
      <c r="R80" s="73"/>
      <c r="S80" s="73"/>
      <c r="T80" s="73"/>
      <c r="U80" s="73"/>
      <c r="V80" s="73"/>
      <c r="W80" s="73"/>
      <c r="X80" s="73"/>
      <c r="Y80" s="73"/>
      <c r="Z80" s="73"/>
      <c r="AA80" s="73"/>
    </row>
    <row r="81" ht="16.5" spans="1:27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324"/>
      <c r="M81" s="73"/>
      <c r="N81" s="73"/>
      <c r="O81" s="73"/>
      <c r="P81" s="325"/>
      <c r="Q81" s="325"/>
      <c r="R81" s="73"/>
      <c r="S81" s="73"/>
      <c r="T81" s="73"/>
      <c r="U81" s="73"/>
      <c r="V81" s="73"/>
      <c r="W81" s="73"/>
      <c r="X81" s="73"/>
      <c r="Y81" s="73"/>
      <c r="Z81" s="73"/>
      <c r="AA81" s="73"/>
    </row>
    <row r="82" ht="16.5" spans="1:27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324"/>
      <c r="M82" s="73"/>
      <c r="N82" s="73"/>
      <c r="O82" s="73"/>
      <c r="P82" s="325"/>
      <c r="Q82" s="325"/>
      <c r="R82" s="73"/>
      <c r="S82" s="73"/>
      <c r="T82" s="73"/>
      <c r="U82" s="73"/>
      <c r="V82" s="73"/>
      <c r="W82" s="73"/>
      <c r="X82" s="73"/>
      <c r="Y82" s="73"/>
      <c r="Z82" s="73"/>
      <c r="AA82" s="73"/>
    </row>
    <row r="83" ht="16.5" spans="1:27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324"/>
      <c r="M83" s="73"/>
      <c r="N83" s="73"/>
      <c r="O83" s="73"/>
      <c r="P83" s="325"/>
      <c r="Q83" s="325"/>
      <c r="R83" s="73"/>
      <c r="S83" s="73"/>
      <c r="T83" s="73"/>
      <c r="U83" s="73"/>
      <c r="V83" s="73"/>
      <c r="W83" s="73"/>
      <c r="X83" s="73"/>
      <c r="Y83" s="73"/>
      <c r="Z83" s="73"/>
      <c r="AA83" s="73"/>
    </row>
    <row r="84" ht="16.5" spans="1:27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324"/>
      <c r="M84" s="73"/>
      <c r="N84" s="73"/>
      <c r="O84" s="73"/>
      <c r="P84" s="325"/>
      <c r="Q84" s="325"/>
      <c r="R84" s="73"/>
      <c r="S84" s="73"/>
      <c r="T84" s="73"/>
      <c r="U84" s="73"/>
      <c r="V84" s="73"/>
      <c r="W84" s="73"/>
      <c r="X84" s="73"/>
      <c r="Y84" s="73"/>
      <c r="Z84" s="73"/>
      <c r="AA84" s="73"/>
    </row>
    <row r="85" ht="16.5" spans="1:27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324"/>
      <c r="M85" s="73"/>
      <c r="N85" s="73"/>
      <c r="O85" s="73"/>
      <c r="P85" s="325"/>
      <c r="Q85" s="325"/>
      <c r="R85" s="73"/>
      <c r="S85" s="73"/>
      <c r="T85" s="73"/>
      <c r="U85" s="73"/>
      <c r="V85" s="73"/>
      <c r="W85" s="73"/>
      <c r="X85" s="73"/>
      <c r="Y85" s="73"/>
      <c r="Z85" s="73"/>
      <c r="AA85" s="73"/>
    </row>
    <row r="86" ht="16.5" spans="1:27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324"/>
      <c r="M86" s="73"/>
      <c r="N86" s="73"/>
      <c r="O86" s="73"/>
      <c r="P86" s="325"/>
      <c r="Q86" s="325"/>
      <c r="R86" s="73"/>
      <c r="S86" s="73"/>
      <c r="T86" s="73"/>
      <c r="U86" s="73"/>
      <c r="V86" s="73"/>
      <c r="W86" s="73"/>
      <c r="X86" s="73"/>
      <c r="Y86" s="73"/>
      <c r="Z86" s="73"/>
      <c r="AA86" s="73"/>
    </row>
    <row r="87" ht="16.5" spans="1:27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324"/>
      <c r="M87" s="73"/>
      <c r="N87" s="73"/>
      <c r="O87" s="73"/>
      <c r="P87" s="325"/>
      <c r="Q87" s="325"/>
      <c r="R87" s="73"/>
      <c r="S87" s="73"/>
      <c r="T87" s="73"/>
      <c r="U87" s="73"/>
      <c r="V87" s="73"/>
      <c r="W87" s="73"/>
      <c r="X87" s="73"/>
      <c r="Y87" s="73"/>
      <c r="Z87" s="73"/>
      <c r="AA87" s="73"/>
    </row>
    <row r="88" ht="16.5" spans="1:27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324"/>
      <c r="M88" s="73"/>
      <c r="N88" s="73"/>
      <c r="O88" s="73"/>
      <c r="P88" s="325"/>
      <c r="Q88" s="325"/>
      <c r="R88" s="73"/>
      <c r="S88" s="73"/>
      <c r="T88" s="73"/>
      <c r="U88" s="73"/>
      <c r="V88" s="73"/>
      <c r="W88" s="73"/>
      <c r="X88" s="73"/>
      <c r="Y88" s="73"/>
      <c r="Z88" s="73"/>
      <c r="AA88" s="73"/>
    </row>
    <row r="89" ht="16.5" spans="1:27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324"/>
      <c r="M89" s="73"/>
      <c r="N89" s="73"/>
      <c r="O89" s="73"/>
      <c r="P89" s="325"/>
      <c r="Q89" s="325"/>
      <c r="R89" s="73"/>
      <c r="S89" s="73"/>
      <c r="T89" s="73"/>
      <c r="U89" s="73"/>
      <c r="V89" s="73"/>
      <c r="W89" s="73"/>
      <c r="X89" s="73"/>
      <c r="Y89" s="73"/>
      <c r="Z89" s="73"/>
      <c r="AA89" s="73"/>
    </row>
    <row r="90" ht="16.5" spans="1:27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324"/>
      <c r="M90" s="73"/>
      <c r="N90" s="73"/>
      <c r="O90" s="73"/>
      <c r="P90" s="325"/>
      <c r="Q90" s="325"/>
      <c r="R90" s="73"/>
      <c r="S90" s="73"/>
      <c r="T90" s="73"/>
      <c r="U90" s="73"/>
      <c r="V90" s="73"/>
      <c r="W90" s="73"/>
      <c r="X90" s="73"/>
      <c r="Y90" s="73"/>
      <c r="Z90" s="73"/>
      <c r="AA90" s="73"/>
    </row>
    <row r="91" ht="16.5" spans="1:27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324"/>
      <c r="M91" s="73"/>
      <c r="N91" s="73"/>
      <c r="O91" s="73"/>
      <c r="P91" s="325"/>
      <c r="Q91" s="325"/>
      <c r="R91" s="73"/>
      <c r="S91" s="73"/>
      <c r="T91" s="73"/>
      <c r="U91" s="73"/>
      <c r="V91" s="73"/>
      <c r="W91" s="73"/>
      <c r="X91" s="73"/>
      <c r="Y91" s="73"/>
      <c r="Z91" s="73"/>
      <c r="AA91" s="73"/>
    </row>
    <row r="92" ht="16.5" spans="1:27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324"/>
      <c r="M92" s="73"/>
      <c r="N92" s="73"/>
      <c r="O92" s="73"/>
      <c r="P92" s="325"/>
      <c r="Q92" s="325"/>
      <c r="R92" s="73"/>
      <c r="S92" s="73"/>
      <c r="T92" s="73"/>
      <c r="U92" s="73"/>
      <c r="V92" s="73"/>
      <c r="W92" s="73"/>
      <c r="X92" s="73"/>
      <c r="Y92" s="73"/>
      <c r="Z92" s="73"/>
      <c r="AA92" s="73"/>
    </row>
    <row r="93" ht="16.5" spans="1:27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324"/>
      <c r="M93" s="73"/>
      <c r="N93" s="73"/>
      <c r="O93" s="73"/>
      <c r="P93" s="325"/>
      <c r="Q93" s="325"/>
      <c r="R93" s="73"/>
      <c r="S93" s="73"/>
      <c r="T93" s="73"/>
      <c r="U93" s="73"/>
      <c r="V93" s="73"/>
      <c r="W93" s="73"/>
      <c r="X93" s="73"/>
      <c r="Y93" s="73"/>
      <c r="Z93" s="73"/>
      <c r="AA93" s="73"/>
    </row>
    <row r="94" ht="16.5" spans="1:27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324"/>
      <c r="M94" s="73"/>
      <c r="N94" s="73"/>
      <c r="O94" s="73"/>
      <c r="P94" s="325"/>
      <c r="Q94" s="325"/>
      <c r="R94" s="73"/>
      <c r="S94" s="73"/>
      <c r="T94" s="73"/>
      <c r="U94" s="73"/>
      <c r="V94" s="73"/>
      <c r="W94" s="73"/>
      <c r="X94" s="73"/>
      <c r="Y94" s="73"/>
      <c r="Z94" s="73"/>
      <c r="AA94" s="73"/>
    </row>
    <row r="95" ht="16.5" spans="1:27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324"/>
      <c r="M95" s="73"/>
      <c r="N95" s="73"/>
      <c r="O95" s="73"/>
      <c r="P95" s="325"/>
      <c r="Q95" s="325"/>
      <c r="R95" s="73"/>
      <c r="S95" s="73"/>
      <c r="T95" s="73"/>
      <c r="U95" s="73"/>
      <c r="V95" s="73"/>
      <c r="W95" s="73"/>
      <c r="X95" s="73"/>
      <c r="Y95" s="73"/>
      <c r="Z95" s="73"/>
      <c r="AA95" s="73"/>
    </row>
    <row r="96" ht="16.5" spans="1:27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324"/>
      <c r="M96" s="73"/>
      <c r="N96" s="73"/>
      <c r="O96" s="73"/>
      <c r="P96" s="325"/>
      <c r="Q96" s="325"/>
      <c r="R96" s="73"/>
      <c r="S96" s="73"/>
      <c r="T96" s="73"/>
      <c r="U96" s="73"/>
      <c r="V96" s="73"/>
      <c r="W96" s="73"/>
      <c r="X96" s="73"/>
      <c r="Y96" s="73"/>
      <c r="Z96" s="73"/>
      <c r="AA96" s="73"/>
    </row>
    <row r="97" ht="16.5" spans="1:27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324"/>
      <c r="M97" s="73"/>
      <c r="N97" s="73"/>
      <c r="O97" s="73"/>
      <c r="P97" s="325"/>
      <c r="Q97" s="325"/>
      <c r="R97" s="73"/>
      <c r="S97" s="73"/>
      <c r="T97" s="73"/>
      <c r="U97" s="73"/>
      <c r="V97" s="73"/>
      <c r="W97" s="73"/>
      <c r="X97" s="73"/>
      <c r="Y97" s="73"/>
      <c r="Z97" s="73"/>
      <c r="AA97" s="73"/>
    </row>
    <row r="98" ht="16.5" spans="1:27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324"/>
      <c r="M98" s="73"/>
      <c r="N98" s="73"/>
      <c r="O98" s="73"/>
      <c r="P98" s="325"/>
      <c r="Q98" s="325"/>
      <c r="R98" s="73"/>
      <c r="S98" s="73"/>
      <c r="T98" s="73"/>
      <c r="U98" s="73"/>
      <c r="V98" s="73"/>
      <c r="W98" s="73"/>
      <c r="X98" s="73"/>
      <c r="Y98" s="73"/>
      <c r="Z98" s="73"/>
      <c r="AA98" s="73"/>
    </row>
    <row r="99" ht="16.5" spans="1:27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324"/>
      <c r="M99" s="73"/>
      <c r="N99" s="73"/>
      <c r="O99" s="73"/>
      <c r="P99" s="325"/>
      <c r="Q99" s="325"/>
      <c r="R99" s="73"/>
      <c r="S99" s="73"/>
      <c r="T99" s="73"/>
      <c r="U99" s="73"/>
      <c r="V99" s="73"/>
      <c r="W99" s="73"/>
      <c r="X99" s="73"/>
      <c r="Y99" s="73"/>
      <c r="Z99" s="73"/>
      <c r="AA99" s="73"/>
    </row>
    <row r="100" ht="16.5" spans="1:27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324"/>
      <c r="M100" s="73"/>
      <c r="N100" s="73"/>
      <c r="O100" s="73"/>
      <c r="P100" s="325"/>
      <c r="Q100" s="325"/>
      <c r="R100" s="73"/>
      <c r="S100" s="73"/>
      <c r="T100" s="73"/>
      <c r="U100" s="73"/>
      <c r="V100" s="73"/>
      <c r="W100" s="73"/>
      <c r="X100" s="73"/>
      <c r="Y100" s="73"/>
      <c r="Z100" s="73"/>
      <c r="AA100" s="73"/>
    </row>
    <row r="101" ht="16.5" spans="1:27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324"/>
      <c r="M101" s="73"/>
      <c r="N101" s="73"/>
      <c r="O101" s="73"/>
      <c r="P101" s="325"/>
      <c r="Q101" s="325"/>
      <c r="R101" s="73"/>
      <c r="S101" s="73"/>
      <c r="T101" s="73"/>
      <c r="U101" s="73"/>
      <c r="V101" s="73"/>
      <c r="W101" s="73"/>
      <c r="X101" s="73"/>
      <c r="Y101" s="73"/>
      <c r="Z101" s="73"/>
      <c r="AA101" s="73"/>
    </row>
    <row r="102" ht="16.5" spans="1:27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324"/>
      <c r="M102" s="73"/>
      <c r="N102" s="73"/>
      <c r="O102" s="73"/>
      <c r="P102" s="325"/>
      <c r="Q102" s="325"/>
      <c r="R102" s="73"/>
      <c r="S102" s="73"/>
      <c r="T102" s="73"/>
      <c r="U102" s="73"/>
      <c r="V102" s="73"/>
      <c r="W102" s="73"/>
      <c r="X102" s="73"/>
      <c r="Y102" s="73"/>
      <c r="Z102" s="73"/>
      <c r="AA102" s="73"/>
    </row>
    <row r="103" ht="16.5" spans="1:27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324"/>
      <c r="M103" s="73"/>
      <c r="N103" s="73"/>
      <c r="O103" s="73"/>
      <c r="P103" s="325"/>
      <c r="Q103" s="325"/>
      <c r="R103" s="73"/>
      <c r="S103" s="73"/>
      <c r="T103" s="73"/>
      <c r="U103" s="73"/>
      <c r="V103" s="73"/>
      <c r="W103" s="73"/>
      <c r="X103" s="73"/>
      <c r="Y103" s="73"/>
      <c r="Z103" s="73"/>
      <c r="AA103" s="73"/>
    </row>
    <row r="104" ht="16.5" spans="1:27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324"/>
      <c r="M104" s="73"/>
      <c r="N104" s="73"/>
      <c r="O104" s="73"/>
      <c r="P104" s="325"/>
      <c r="Q104" s="325"/>
      <c r="R104" s="73"/>
      <c r="S104" s="73"/>
      <c r="T104" s="73"/>
      <c r="U104" s="73"/>
      <c r="V104" s="73"/>
      <c r="W104" s="73"/>
      <c r="X104" s="73"/>
      <c r="Y104" s="73"/>
      <c r="Z104" s="73"/>
      <c r="AA104" s="73"/>
    </row>
    <row r="105" ht="16.5" spans="1:27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324"/>
      <c r="M105" s="73"/>
      <c r="N105" s="73"/>
      <c r="O105" s="73"/>
      <c r="P105" s="325"/>
      <c r="Q105" s="325"/>
      <c r="R105" s="73"/>
      <c r="S105" s="73"/>
      <c r="T105" s="73"/>
      <c r="U105" s="73"/>
      <c r="V105" s="73"/>
      <c r="W105" s="73"/>
      <c r="X105" s="73"/>
      <c r="Y105" s="73"/>
      <c r="Z105" s="73"/>
      <c r="AA105" s="73"/>
    </row>
    <row r="106" ht="16.5" spans="1:27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324"/>
      <c r="M106" s="73"/>
      <c r="N106" s="73"/>
      <c r="O106" s="73"/>
      <c r="P106" s="325"/>
      <c r="Q106" s="325"/>
      <c r="R106" s="73"/>
      <c r="S106" s="73"/>
      <c r="T106" s="73"/>
      <c r="U106" s="73"/>
      <c r="V106" s="73"/>
      <c r="W106" s="73"/>
      <c r="X106" s="73"/>
      <c r="Y106" s="73"/>
      <c r="Z106" s="73"/>
      <c r="AA106" s="73"/>
    </row>
    <row r="107" ht="16.5" spans="1:27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324"/>
      <c r="M107" s="73"/>
      <c r="N107" s="73"/>
      <c r="O107" s="73"/>
      <c r="P107" s="325"/>
      <c r="Q107" s="325"/>
      <c r="R107" s="73"/>
      <c r="S107" s="73"/>
      <c r="T107" s="73"/>
      <c r="U107" s="73"/>
      <c r="V107" s="73"/>
      <c r="W107" s="73"/>
      <c r="X107" s="73"/>
      <c r="Y107" s="73"/>
      <c r="Z107" s="73"/>
      <c r="AA107" s="73"/>
    </row>
    <row r="108" ht="16.5" spans="1:27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324"/>
      <c r="M108" s="73"/>
      <c r="N108" s="73"/>
      <c r="O108" s="73"/>
      <c r="P108" s="325"/>
      <c r="Q108" s="325"/>
      <c r="R108" s="73"/>
      <c r="S108" s="73"/>
      <c r="T108" s="73"/>
      <c r="U108" s="73"/>
      <c r="V108" s="73"/>
      <c r="W108" s="73"/>
      <c r="X108" s="73"/>
      <c r="Y108" s="73"/>
      <c r="Z108" s="73"/>
      <c r="AA108" s="73"/>
    </row>
    <row r="109" ht="16.5" spans="1:27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324"/>
      <c r="M109" s="73"/>
      <c r="N109" s="73"/>
      <c r="O109" s="73"/>
      <c r="P109" s="325"/>
      <c r="Q109" s="325"/>
      <c r="R109" s="73"/>
      <c r="S109" s="73"/>
      <c r="T109" s="73"/>
      <c r="U109" s="73"/>
      <c r="V109" s="73"/>
      <c r="W109" s="73"/>
      <c r="X109" s="73"/>
      <c r="Y109" s="73"/>
      <c r="Z109" s="73"/>
      <c r="AA109" s="73"/>
    </row>
    <row r="110" ht="16.5" spans="1:27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324"/>
      <c r="M110" s="73"/>
      <c r="N110" s="73"/>
      <c r="O110" s="73"/>
      <c r="P110" s="325"/>
      <c r="Q110" s="325"/>
      <c r="R110" s="73"/>
      <c r="S110" s="73"/>
      <c r="T110" s="73"/>
      <c r="U110" s="73"/>
      <c r="V110" s="73"/>
      <c r="W110" s="73"/>
      <c r="X110" s="73"/>
      <c r="Y110" s="73"/>
      <c r="Z110" s="73"/>
      <c r="AA110" s="73"/>
    </row>
    <row r="111" ht="16.5" spans="1:27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324"/>
      <c r="M111" s="73"/>
      <c r="N111" s="73"/>
      <c r="O111" s="73"/>
      <c r="P111" s="325"/>
      <c r="Q111" s="325"/>
      <c r="R111" s="73"/>
      <c r="S111" s="73"/>
      <c r="T111" s="73"/>
      <c r="U111" s="73"/>
      <c r="V111" s="73"/>
      <c r="W111" s="73"/>
      <c r="X111" s="73"/>
      <c r="Y111" s="73"/>
      <c r="Z111" s="73"/>
      <c r="AA111" s="73"/>
    </row>
    <row r="112" ht="16.5" spans="1:27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324"/>
      <c r="M112" s="73"/>
      <c r="N112" s="73"/>
      <c r="O112" s="73"/>
      <c r="P112" s="325"/>
      <c r="Q112" s="325"/>
      <c r="R112" s="73"/>
      <c r="S112" s="73"/>
      <c r="T112" s="73"/>
      <c r="U112" s="73"/>
      <c r="V112" s="73"/>
      <c r="W112" s="73"/>
      <c r="X112" s="73"/>
      <c r="Y112" s="73"/>
      <c r="Z112" s="73"/>
      <c r="AA112" s="73"/>
    </row>
    <row r="113" ht="16.5" spans="1:27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324"/>
      <c r="M113" s="73"/>
      <c r="N113" s="73"/>
      <c r="O113" s="73"/>
      <c r="P113" s="325"/>
      <c r="Q113" s="325"/>
      <c r="R113" s="73"/>
      <c r="S113" s="73"/>
      <c r="T113" s="73"/>
      <c r="U113" s="73"/>
      <c r="V113" s="73"/>
      <c r="W113" s="73"/>
      <c r="X113" s="73"/>
      <c r="Y113" s="73"/>
      <c r="Z113" s="73"/>
      <c r="AA113" s="73"/>
    </row>
    <row r="114" ht="16.5" spans="1:27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324"/>
      <c r="M114" s="73"/>
      <c r="N114" s="73"/>
      <c r="O114" s="73"/>
      <c r="P114" s="325"/>
      <c r="Q114" s="325"/>
      <c r="R114" s="73"/>
      <c r="S114" s="73"/>
      <c r="T114" s="73"/>
      <c r="U114" s="73"/>
      <c r="V114" s="73"/>
      <c r="W114" s="73"/>
      <c r="X114" s="73"/>
      <c r="Y114" s="73"/>
      <c r="Z114" s="73"/>
      <c r="AA114" s="73"/>
    </row>
    <row r="115" ht="16.5" spans="1:27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324"/>
      <c r="M115" s="73"/>
      <c r="N115" s="73"/>
      <c r="O115" s="73"/>
      <c r="P115" s="325"/>
      <c r="Q115" s="325"/>
      <c r="R115" s="73"/>
      <c r="S115" s="73"/>
      <c r="T115" s="73"/>
      <c r="U115" s="73"/>
      <c r="V115" s="73"/>
      <c r="W115" s="73"/>
      <c r="X115" s="73"/>
      <c r="Y115" s="73"/>
      <c r="Z115" s="73"/>
      <c r="AA115" s="73"/>
    </row>
    <row r="116" ht="16.5" spans="1:27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324"/>
      <c r="M116" s="73"/>
      <c r="N116" s="73"/>
      <c r="O116" s="73"/>
      <c r="P116" s="325"/>
      <c r="Q116" s="325"/>
      <c r="R116" s="73"/>
      <c r="S116" s="73"/>
      <c r="T116" s="73"/>
      <c r="U116" s="73"/>
      <c r="V116" s="73"/>
      <c r="W116" s="73"/>
      <c r="X116" s="73"/>
      <c r="Y116" s="73"/>
      <c r="Z116" s="73"/>
      <c r="AA116" s="73"/>
    </row>
    <row r="117" ht="16.5" spans="1:27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324"/>
      <c r="M117" s="73"/>
      <c r="N117" s="73"/>
      <c r="O117" s="73"/>
      <c r="P117" s="325"/>
      <c r="Q117" s="325"/>
      <c r="R117" s="73"/>
      <c r="S117" s="73"/>
      <c r="T117" s="73"/>
      <c r="U117" s="73"/>
      <c r="V117" s="73"/>
      <c r="W117" s="73"/>
      <c r="X117" s="73"/>
      <c r="Y117" s="73"/>
      <c r="Z117" s="73"/>
      <c r="AA117" s="73"/>
    </row>
    <row r="118" ht="16.5" spans="1:27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324"/>
      <c r="M118" s="73"/>
      <c r="N118" s="73"/>
      <c r="O118" s="73"/>
      <c r="P118" s="325"/>
      <c r="Q118" s="325"/>
      <c r="R118" s="73"/>
      <c r="S118" s="73"/>
      <c r="T118" s="73"/>
      <c r="U118" s="73"/>
      <c r="V118" s="73"/>
      <c r="W118" s="73"/>
      <c r="X118" s="73"/>
      <c r="Y118" s="73"/>
      <c r="Z118" s="73"/>
      <c r="AA118" s="73"/>
    </row>
    <row r="119" ht="16.5" spans="1:27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324"/>
      <c r="M119" s="73"/>
      <c r="N119" s="73"/>
      <c r="O119" s="73"/>
      <c r="P119" s="325"/>
      <c r="Q119" s="325"/>
      <c r="R119" s="73"/>
      <c r="S119" s="73"/>
      <c r="T119" s="73"/>
      <c r="U119" s="73"/>
      <c r="V119" s="73"/>
      <c r="W119" s="73"/>
      <c r="X119" s="73"/>
      <c r="Y119" s="73"/>
      <c r="Z119" s="73"/>
      <c r="AA119" s="73"/>
    </row>
    <row r="120" ht="16.5" spans="1:27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324"/>
      <c r="M120" s="73"/>
      <c r="N120" s="73"/>
      <c r="O120" s="73"/>
      <c r="P120" s="325"/>
      <c r="Q120" s="325"/>
      <c r="R120" s="73"/>
      <c r="S120" s="73"/>
      <c r="T120" s="73"/>
      <c r="U120" s="73"/>
      <c r="V120" s="73"/>
      <c r="W120" s="73"/>
      <c r="X120" s="73"/>
      <c r="Y120" s="73"/>
      <c r="Z120" s="73"/>
      <c r="AA120" s="73"/>
    </row>
    <row r="121" ht="16.5" spans="1:27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324"/>
      <c r="M121" s="73"/>
      <c r="N121" s="73"/>
      <c r="O121" s="73"/>
      <c r="P121" s="325"/>
      <c r="Q121" s="325"/>
      <c r="R121" s="73"/>
      <c r="S121" s="73"/>
      <c r="T121" s="73"/>
      <c r="U121" s="73"/>
      <c r="V121" s="73"/>
      <c r="W121" s="73"/>
      <c r="X121" s="73"/>
      <c r="Y121" s="73"/>
      <c r="Z121" s="73"/>
      <c r="AA121" s="73"/>
    </row>
    <row r="122" ht="16.5" spans="1:27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324"/>
      <c r="M122" s="73"/>
      <c r="N122" s="73"/>
      <c r="O122" s="73"/>
      <c r="P122" s="325"/>
      <c r="Q122" s="325"/>
      <c r="R122" s="73"/>
      <c r="S122" s="73"/>
      <c r="T122" s="73"/>
      <c r="U122" s="73"/>
      <c r="V122" s="73"/>
      <c r="W122" s="73"/>
      <c r="X122" s="73"/>
      <c r="Y122" s="73"/>
      <c r="Z122" s="73"/>
      <c r="AA122" s="73"/>
    </row>
    <row r="123" ht="16.5" spans="1:27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324"/>
      <c r="M123" s="73"/>
      <c r="N123" s="73"/>
      <c r="O123" s="73"/>
      <c r="P123" s="325"/>
      <c r="Q123" s="325"/>
      <c r="R123" s="73"/>
      <c r="S123" s="73"/>
      <c r="T123" s="73"/>
      <c r="U123" s="73"/>
      <c r="V123" s="73"/>
      <c r="W123" s="73"/>
      <c r="X123" s="73"/>
      <c r="Y123" s="73"/>
      <c r="Z123" s="73"/>
      <c r="AA123" s="73"/>
    </row>
    <row r="124" ht="16.5" spans="1:27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324"/>
      <c r="M124" s="73"/>
      <c r="N124" s="73"/>
      <c r="O124" s="73"/>
      <c r="P124" s="325"/>
      <c r="Q124" s="325"/>
      <c r="R124" s="73"/>
      <c r="S124" s="73"/>
      <c r="T124" s="73"/>
      <c r="U124" s="73"/>
      <c r="V124" s="73"/>
      <c r="W124" s="73"/>
      <c r="X124" s="73"/>
      <c r="Y124" s="73"/>
      <c r="Z124" s="73"/>
      <c r="AA124" s="73"/>
    </row>
    <row r="125" ht="16.5" spans="1:27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324"/>
      <c r="M125" s="73"/>
      <c r="N125" s="73"/>
      <c r="O125" s="73"/>
      <c r="P125" s="325"/>
      <c r="Q125" s="325"/>
      <c r="R125" s="73"/>
      <c r="S125" s="73"/>
      <c r="T125" s="73"/>
      <c r="U125" s="73"/>
      <c r="V125" s="73"/>
      <c r="W125" s="73"/>
      <c r="X125" s="73"/>
      <c r="Y125" s="73"/>
      <c r="Z125" s="73"/>
      <c r="AA125" s="73"/>
    </row>
    <row r="126" ht="16.5" spans="1:27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324"/>
      <c r="M126" s="73"/>
      <c r="N126" s="73"/>
      <c r="O126" s="73"/>
      <c r="P126" s="325"/>
      <c r="Q126" s="325"/>
      <c r="R126" s="73"/>
      <c r="S126" s="73"/>
      <c r="T126" s="73"/>
      <c r="U126" s="73"/>
      <c r="V126" s="73"/>
      <c r="W126" s="73"/>
      <c r="X126" s="73"/>
      <c r="Y126" s="73"/>
      <c r="Z126" s="73"/>
      <c r="AA126" s="73"/>
    </row>
    <row r="127" ht="16.5" spans="1:27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324"/>
      <c r="M127" s="73"/>
      <c r="N127" s="73"/>
      <c r="O127" s="73"/>
      <c r="P127" s="325"/>
      <c r="Q127" s="325"/>
      <c r="R127" s="73"/>
      <c r="S127" s="73"/>
      <c r="T127" s="73"/>
      <c r="U127" s="73"/>
      <c r="V127" s="73"/>
      <c r="W127" s="73"/>
      <c r="X127" s="73"/>
      <c r="Y127" s="73"/>
      <c r="Z127" s="73"/>
      <c r="AA127" s="73"/>
    </row>
    <row r="128" ht="16.5" spans="1:27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324"/>
      <c r="M128" s="73"/>
      <c r="N128" s="73"/>
      <c r="O128" s="73"/>
      <c r="P128" s="325"/>
      <c r="Q128" s="325"/>
      <c r="R128" s="73"/>
      <c r="S128" s="73"/>
      <c r="T128" s="73"/>
      <c r="U128" s="73"/>
      <c r="V128" s="73"/>
      <c r="W128" s="73"/>
      <c r="X128" s="73"/>
      <c r="Y128" s="73"/>
      <c r="Z128" s="73"/>
      <c r="AA128" s="73"/>
    </row>
    <row r="129" ht="16.5" spans="1:27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324"/>
      <c r="M129" s="73"/>
      <c r="N129" s="73"/>
      <c r="O129" s="73"/>
      <c r="P129" s="325"/>
      <c r="Q129" s="325"/>
      <c r="R129" s="73"/>
      <c r="S129" s="73"/>
      <c r="T129" s="73"/>
      <c r="U129" s="73"/>
      <c r="V129" s="73"/>
      <c r="W129" s="73"/>
      <c r="X129" s="73"/>
      <c r="Y129" s="73"/>
      <c r="Z129" s="73"/>
      <c r="AA129" s="73"/>
    </row>
    <row r="130" ht="16.5" spans="1:27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324"/>
      <c r="M130" s="73"/>
      <c r="N130" s="73"/>
      <c r="O130" s="73"/>
      <c r="P130" s="325"/>
      <c r="Q130" s="325"/>
      <c r="R130" s="73"/>
      <c r="S130" s="73"/>
      <c r="T130" s="73"/>
      <c r="U130" s="73"/>
      <c r="V130" s="73"/>
      <c r="W130" s="73"/>
      <c r="X130" s="73"/>
      <c r="Y130" s="73"/>
      <c r="Z130" s="73"/>
      <c r="AA130" s="73"/>
    </row>
    <row r="131" ht="16.5" spans="1:27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324"/>
      <c r="M131" s="73"/>
      <c r="N131" s="73"/>
      <c r="O131" s="73"/>
      <c r="P131" s="325"/>
      <c r="Q131" s="325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ht="16.5" spans="1:27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324"/>
      <c r="M132" s="73"/>
      <c r="N132" s="73"/>
      <c r="O132" s="73"/>
      <c r="P132" s="325"/>
      <c r="Q132" s="325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ht="16.5" spans="1:27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324"/>
      <c r="M133" s="73"/>
      <c r="N133" s="73"/>
      <c r="O133" s="73"/>
      <c r="P133" s="325"/>
      <c r="Q133" s="325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ht="16.5" spans="1:27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324"/>
      <c r="M134" s="73"/>
      <c r="N134" s="73"/>
      <c r="O134" s="73"/>
      <c r="P134" s="325"/>
      <c r="Q134" s="325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ht="16.5" spans="1:27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324"/>
      <c r="M135" s="73"/>
      <c r="N135" s="73"/>
      <c r="O135" s="73"/>
      <c r="P135" s="325"/>
      <c r="Q135" s="325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ht="16.5" spans="1:27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324"/>
      <c r="M136" s="73"/>
      <c r="N136" s="73"/>
      <c r="O136" s="73"/>
      <c r="P136" s="325"/>
      <c r="Q136" s="325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ht="16.5" spans="1:27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324"/>
      <c r="M137" s="73"/>
      <c r="N137" s="73"/>
      <c r="O137" s="73"/>
      <c r="P137" s="325"/>
      <c r="Q137" s="325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ht="16.5" spans="1:27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324"/>
      <c r="M138" s="73"/>
      <c r="N138" s="73"/>
      <c r="O138" s="73"/>
      <c r="P138" s="325"/>
      <c r="Q138" s="325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ht="16.5" spans="1:27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324"/>
      <c r="M139" s="73"/>
      <c r="N139" s="73"/>
      <c r="O139" s="73"/>
      <c r="P139" s="325"/>
      <c r="Q139" s="325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ht="16.5" spans="1:27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324"/>
      <c r="M140" s="73"/>
      <c r="N140" s="73"/>
      <c r="O140" s="73"/>
      <c r="P140" s="325"/>
      <c r="Q140" s="325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ht="16.5" spans="1:27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324"/>
      <c r="M141" s="73"/>
      <c r="N141" s="73"/>
      <c r="O141" s="73"/>
      <c r="P141" s="325"/>
      <c r="Q141" s="325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ht="16.5" spans="1:27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324"/>
      <c r="M142" s="73"/>
      <c r="N142" s="73"/>
      <c r="O142" s="73"/>
      <c r="P142" s="325"/>
      <c r="Q142" s="325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ht="16.5" spans="1:27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324"/>
      <c r="M143" s="73"/>
      <c r="N143" s="73"/>
      <c r="O143" s="73"/>
      <c r="P143" s="325"/>
      <c r="Q143" s="325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ht="16.5" spans="1:27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324"/>
      <c r="M144" s="73"/>
      <c r="N144" s="73"/>
      <c r="O144" s="73"/>
      <c r="P144" s="325"/>
      <c r="Q144" s="325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ht="16.5" spans="1:27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324"/>
      <c r="M145" s="73"/>
      <c r="N145" s="73"/>
      <c r="O145" s="73"/>
      <c r="P145" s="325"/>
      <c r="Q145" s="325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ht="16.5" spans="1:27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324"/>
      <c r="M146" s="73"/>
      <c r="N146" s="73"/>
      <c r="O146" s="73"/>
      <c r="P146" s="325"/>
      <c r="Q146" s="325"/>
      <c r="R146" s="73"/>
      <c r="S146" s="73"/>
      <c r="T146" s="73"/>
      <c r="U146" s="73"/>
      <c r="V146" s="73"/>
      <c r="W146" s="73"/>
      <c r="X146" s="73"/>
      <c r="Y146" s="73"/>
      <c r="Z146" s="73"/>
      <c r="AA146" s="73"/>
    </row>
    <row r="147" ht="16.5" spans="1:27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324"/>
      <c r="M147" s="73"/>
      <c r="N147" s="73"/>
      <c r="O147" s="73"/>
      <c r="P147" s="325"/>
      <c r="Q147" s="325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  <row r="148" ht="16.5" spans="1:27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324"/>
      <c r="M148" s="73"/>
      <c r="N148" s="73"/>
      <c r="O148" s="73"/>
      <c r="P148" s="325"/>
      <c r="Q148" s="325"/>
      <c r="R148" s="73"/>
      <c r="S148" s="73"/>
      <c r="T148" s="73"/>
      <c r="U148" s="73"/>
      <c r="V148" s="73"/>
      <c r="W148" s="73"/>
      <c r="X148" s="73"/>
      <c r="Y148" s="73"/>
      <c r="Z148" s="73"/>
      <c r="AA148" s="73"/>
    </row>
    <row r="149" ht="16.5" spans="1:27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324"/>
      <c r="M149" s="73"/>
      <c r="N149" s="73"/>
      <c r="O149" s="73"/>
      <c r="P149" s="325"/>
      <c r="Q149" s="325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 ht="16.5" spans="1:27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324"/>
      <c r="M150" s="73"/>
      <c r="N150" s="73"/>
      <c r="O150" s="73"/>
      <c r="P150" s="325"/>
      <c r="Q150" s="325"/>
      <c r="R150" s="73"/>
      <c r="S150" s="73"/>
      <c r="T150" s="73"/>
      <c r="U150" s="73"/>
      <c r="V150" s="73"/>
      <c r="W150" s="73"/>
      <c r="X150" s="73"/>
      <c r="Y150" s="73"/>
      <c r="Z150" s="73"/>
      <c r="AA150" s="73"/>
    </row>
    <row r="151" ht="16.5" spans="1:27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324"/>
      <c r="M151" s="73"/>
      <c r="N151" s="73"/>
      <c r="O151" s="73"/>
      <c r="P151" s="325"/>
      <c r="Q151" s="325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ht="16.5" spans="1:27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324"/>
      <c r="M152" s="73"/>
      <c r="N152" s="73"/>
      <c r="O152" s="73"/>
      <c r="P152" s="325"/>
      <c r="Q152" s="325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ht="16.5" spans="1:27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324"/>
      <c r="M153" s="73"/>
      <c r="N153" s="73"/>
      <c r="O153" s="73"/>
      <c r="P153" s="325"/>
      <c r="Q153" s="325"/>
      <c r="R153" s="73"/>
      <c r="S153" s="73"/>
      <c r="T153" s="73"/>
      <c r="U153" s="73"/>
      <c r="V153" s="73"/>
      <c r="W153" s="73"/>
      <c r="X153" s="73"/>
      <c r="Y153" s="73"/>
      <c r="Z153" s="73"/>
      <c r="AA153" s="73"/>
    </row>
    <row r="154" ht="16.5" spans="1:27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324"/>
      <c r="M154" s="73"/>
      <c r="N154" s="73"/>
      <c r="O154" s="73"/>
      <c r="P154" s="325"/>
      <c r="Q154" s="325"/>
      <c r="R154" s="73"/>
      <c r="S154" s="73"/>
      <c r="T154" s="73"/>
      <c r="U154" s="73"/>
      <c r="V154" s="73"/>
      <c r="W154" s="73"/>
      <c r="X154" s="73"/>
      <c r="Y154" s="73"/>
      <c r="Z154" s="73"/>
      <c r="AA154" s="73"/>
    </row>
    <row r="155" ht="16.5" spans="1:27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324"/>
      <c r="M155" s="73"/>
      <c r="N155" s="73"/>
      <c r="O155" s="73"/>
      <c r="P155" s="325"/>
      <c r="Q155" s="325"/>
      <c r="R155" s="73"/>
      <c r="S155" s="73"/>
      <c r="T155" s="73"/>
      <c r="U155" s="73"/>
      <c r="V155" s="73"/>
      <c r="W155" s="73"/>
      <c r="X155" s="73"/>
      <c r="Y155" s="73"/>
      <c r="Z155" s="73"/>
      <c r="AA155" s="73"/>
    </row>
    <row r="156" ht="16.5" spans="1:27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324"/>
      <c r="M156" s="73"/>
      <c r="N156" s="73"/>
      <c r="O156" s="73"/>
      <c r="P156" s="325"/>
      <c r="Q156" s="325"/>
      <c r="R156" s="73"/>
      <c r="S156" s="73"/>
      <c r="T156" s="73"/>
      <c r="U156" s="73"/>
      <c r="V156" s="73"/>
      <c r="W156" s="73"/>
      <c r="X156" s="73"/>
      <c r="Y156" s="73"/>
      <c r="Z156" s="73"/>
      <c r="AA156" s="73"/>
    </row>
    <row r="157" ht="16.5" spans="1:27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324"/>
      <c r="M157" s="73"/>
      <c r="N157" s="73"/>
      <c r="O157" s="73"/>
      <c r="P157" s="325"/>
      <c r="Q157" s="325"/>
      <c r="R157" s="73"/>
      <c r="S157" s="73"/>
      <c r="T157" s="73"/>
      <c r="U157" s="73"/>
      <c r="V157" s="73"/>
      <c r="W157" s="73"/>
      <c r="X157" s="73"/>
      <c r="Y157" s="73"/>
      <c r="Z157" s="73"/>
      <c r="AA157" s="73"/>
    </row>
    <row r="158" ht="16.5" spans="1:27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324"/>
      <c r="M158" s="73"/>
      <c r="N158" s="73"/>
      <c r="O158" s="73"/>
      <c r="P158" s="325"/>
      <c r="Q158" s="325"/>
      <c r="R158" s="73"/>
      <c r="S158" s="73"/>
      <c r="T158" s="73"/>
      <c r="U158" s="73"/>
      <c r="V158" s="73"/>
      <c r="W158" s="73"/>
      <c r="X158" s="73"/>
      <c r="Y158" s="73"/>
      <c r="Z158" s="73"/>
      <c r="AA158" s="73"/>
    </row>
    <row r="159" ht="16.5" spans="1:27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324"/>
      <c r="M159" s="73"/>
      <c r="N159" s="73"/>
      <c r="O159" s="73"/>
      <c r="P159" s="325"/>
      <c r="Q159" s="325"/>
      <c r="R159" s="73"/>
      <c r="S159" s="73"/>
      <c r="T159" s="73"/>
      <c r="U159" s="73"/>
      <c r="V159" s="73"/>
      <c r="W159" s="73"/>
      <c r="X159" s="73"/>
      <c r="Y159" s="73"/>
      <c r="Z159" s="73"/>
      <c r="AA159" s="73"/>
    </row>
    <row r="160" ht="16.5" spans="1:27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324"/>
      <c r="M160" s="73"/>
      <c r="N160" s="73"/>
      <c r="O160" s="73"/>
      <c r="P160" s="325"/>
      <c r="Q160" s="325"/>
      <c r="R160" s="73"/>
      <c r="S160" s="73"/>
      <c r="T160" s="73"/>
      <c r="U160" s="73"/>
      <c r="V160" s="73"/>
      <c r="W160" s="73"/>
      <c r="X160" s="73"/>
      <c r="Y160" s="73"/>
      <c r="Z160" s="73"/>
      <c r="AA160" s="73"/>
    </row>
    <row r="161" ht="16.5" spans="1:27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324"/>
      <c r="M161" s="73"/>
      <c r="N161" s="73"/>
      <c r="O161" s="73"/>
      <c r="P161" s="325"/>
      <c r="Q161" s="325"/>
      <c r="R161" s="73"/>
      <c r="S161" s="73"/>
      <c r="T161" s="73"/>
      <c r="U161" s="73"/>
      <c r="V161" s="73"/>
      <c r="W161" s="73"/>
      <c r="X161" s="73"/>
      <c r="Y161" s="73"/>
      <c r="Z161" s="73"/>
      <c r="AA161" s="73"/>
    </row>
    <row r="162" ht="16.5" spans="1:27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324"/>
      <c r="M162" s="73"/>
      <c r="N162" s="73"/>
      <c r="O162" s="73"/>
      <c r="P162" s="325"/>
      <c r="Q162" s="325"/>
      <c r="R162" s="73"/>
      <c r="S162" s="73"/>
      <c r="T162" s="73"/>
      <c r="U162" s="73"/>
      <c r="V162" s="73"/>
      <c r="W162" s="73"/>
      <c r="X162" s="73"/>
      <c r="Y162" s="73"/>
      <c r="Z162" s="73"/>
      <c r="AA162" s="73"/>
    </row>
    <row r="163" ht="16.5" spans="1:27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324"/>
      <c r="M163" s="73"/>
      <c r="N163" s="73"/>
      <c r="O163" s="73"/>
      <c r="P163" s="325"/>
      <c r="Q163" s="325"/>
      <c r="R163" s="73"/>
      <c r="S163" s="73"/>
      <c r="T163" s="73"/>
      <c r="U163" s="73"/>
      <c r="V163" s="73"/>
      <c r="W163" s="73"/>
      <c r="X163" s="73"/>
      <c r="Y163" s="73"/>
      <c r="Z163" s="73"/>
      <c r="AA163" s="73"/>
    </row>
    <row r="164" ht="16.5" spans="1:27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324"/>
      <c r="M164" s="73"/>
      <c r="N164" s="73"/>
      <c r="O164" s="73"/>
      <c r="P164" s="325"/>
      <c r="Q164" s="325"/>
      <c r="R164" s="73"/>
      <c r="S164" s="73"/>
      <c r="T164" s="73"/>
      <c r="U164" s="73"/>
      <c r="V164" s="73"/>
      <c r="W164" s="73"/>
      <c r="X164" s="73"/>
      <c r="Y164" s="73"/>
      <c r="Z164" s="73"/>
      <c r="AA164" s="73"/>
    </row>
    <row r="165" ht="16.5" spans="1:27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324"/>
      <c r="M165" s="73"/>
      <c r="N165" s="73"/>
      <c r="O165" s="73"/>
      <c r="P165" s="325"/>
      <c r="Q165" s="325"/>
      <c r="R165" s="73"/>
      <c r="S165" s="73"/>
      <c r="T165" s="73"/>
      <c r="U165" s="73"/>
      <c r="V165" s="73"/>
      <c r="W165" s="73"/>
      <c r="X165" s="73"/>
      <c r="Y165" s="73"/>
      <c r="Z165" s="73"/>
      <c r="AA165" s="73"/>
    </row>
    <row r="166" ht="16.5" spans="1:27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324"/>
      <c r="M166" s="73"/>
      <c r="N166" s="73"/>
      <c r="O166" s="73"/>
      <c r="P166" s="325"/>
      <c r="Q166" s="325"/>
      <c r="R166" s="73"/>
      <c r="S166" s="73"/>
      <c r="T166" s="73"/>
      <c r="U166" s="73"/>
      <c r="V166" s="73"/>
      <c r="W166" s="73"/>
      <c r="X166" s="73"/>
      <c r="Y166" s="73"/>
      <c r="Z166" s="73"/>
      <c r="AA166" s="73"/>
    </row>
    <row r="167" ht="16.5" spans="1:27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324"/>
      <c r="M167" s="73"/>
      <c r="N167" s="73"/>
      <c r="O167" s="73"/>
      <c r="P167" s="325"/>
      <c r="Q167" s="325"/>
      <c r="R167" s="73"/>
      <c r="S167" s="73"/>
      <c r="T167" s="73"/>
      <c r="U167" s="73"/>
      <c r="V167" s="73"/>
      <c r="W167" s="73"/>
      <c r="X167" s="73"/>
      <c r="Y167" s="73"/>
      <c r="Z167" s="73"/>
      <c r="AA167" s="73"/>
    </row>
    <row r="168" ht="16.5" spans="1:27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324"/>
      <c r="M168" s="73"/>
      <c r="N168" s="73"/>
      <c r="O168" s="73"/>
      <c r="P168" s="325"/>
      <c r="Q168" s="325"/>
      <c r="R168" s="73"/>
      <c r="S168" s="73"/>
      <c r="T168" s="73"/>
      <c r="U168" s="73"/>
      <c r="V168" s="73"/>
      <c r="W168" s="73"/>
      <c r="X168" s="73"/>
      <c r="Y168" s="73"/>
      <c r="Z168" s="73"/>
      <c r="AA168" s="73"/>
    </row>
    <row r="169" ht="16.5" spans="1:27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324"/>
      <c r="M169" s="73"/>
      <c r="N169" s="73"/>
      <c r="O169" s="73"/>
      <c r="P169" s="325"/>
      <c r="Q169" s="325"/>
      <c r="R169" s="73"/>
      <c r="S169" s="73"/>
      <c r="T169" s="73"/>
      <c r="U169" s="73"/>
      <c r="V169" s="73"/>
      <c r="W169" s="73"/>
      <c r="X169" s="73"/>
      <c r="Y169" s="73"/>
      <c r="Z169" s="73"/>
      <c r="AA169" s="73"/>
    </row>
    <row r="170" ht="16.5" spans="1:27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324"/>
      <c r="M170" s="73"/>
      <c r="N170" s="73"/>
      <c r="O170" s="73"/>
      <c r="P170" s="325"/>
      <c r="Q170" s="325"/>
      <c r="R170" s="73"/>
      <c r="S170" s="73"/>
      <c r="T170" s="73"/>
      <c r="U170" s="73"/>
      <c r="V170" s="73"/>
      <c r="W170" s="73"/>
      <c r="X170" s="73"/>
      <c r="Y170" s="73"/>
      <c r="Z170" s="73"/>
      <c r="AA170" s="73"/>
    </row>
    <row r="171" ht="16.5" spans="1:27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324"/>
      <c r="M171" s="73"/>
      <c r="N171" s="73"/>
      <c r="O171" s="73"/>
      <c r="P171" s="325"/>
      <c r="Q171" s="325"/>
      <c r="R171" s="73"/>
      <c r="S171" s="73"/>
      <c r="T171" s="73"/>
      <c r="U171" s="73"/>
      <c r="V171" s="73"/>
      <c r="W171" s="73"/>
      <c r="X171" s="73"/>
      <c r="Y171" s="73"/>
      <c r="Z171" s="73"/>
      <c r="AA171" s="73"/>
    </row>
    <row r="172" ht="16.5" spans="1:27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324"/>
      <c r="M172" s="73"/>
      <c r="N172" s="73"/>
      <c r="O172" s="73"/>
      <c r="P172" s="325"/>
      <c r="Q172" s="325"/>
      <c r="R172" s="73"/>
      <c r="S172" s="73"/>
      <c r="T172" s="73"/>
      <c r="U172" s="73"/>
      <c r="V172" s="73"/>
      <c r="W172" s="73"/>
      <c r="X172" s="73"/>
      <c r="Y172" s="73"/>
      <c r="Z172" s="73"/>
      <c r="AA172" s="73"/>
    </row>
    <row r="173" ht="16.5" spans="1:27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324"/>
      <c r="M173" s="73"/>
      <c r="N173" s="73"/>
      <c r="O173" s="73"/>
      <c r="P173" s="325"/>
      <c r="Q173" s="325"/>
      <c r="R173" s="73"/>
      <c r="S173" s="73"/>
      <c r="T173" s="73"/>
      <c r="U173" s="73"/>
      <c r="V173" s="73"/>
      <c r="W173" s="73"/>
      <c r="X173" s="73"/>
      <c r="Y173" s="73"/>
      <c r="Z173" s="73"/>
      <c r="AA173" s="73"/>
    </row>
    <row r="174" ht="16.5" spans="1:27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324"/>
      <c r="M174" s="73"/>
      <c r="N174" s="73"/>
      <c r="O174" s="73"/>
      <c r="P174" s="325"/>
      <c r="Q174" s="325"/>
      <c r="R174" s="73"/>
      <c r="S174" s="73"/>
      <c r="T174" s="73"/>
      <c r="U174" s="73"/>
      <c r="V174" s="73"/>
      <c r="W174" s="73"/>
      <c r="X174" s="73"/>
      <c r="Y174" s="73"/>
      <c r="Z174" s="73"/>
      <c r="AA174" s="73"/>
    </row>
    <row r="175" ht="16.5" spans="1:27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324"/>
      <c r="M175" s="73"/>
      <c r="N175" s="73"/>
      <c r="O175" s="73"/>
      <c r="P175" s="325"/>
      <c r="Q175" s="325"/>
      <c r="R175" s="73"/>
      <c r="S175" s="73"/>
      <c r="T175" s="73"/>
      <c r="U175" s="73"/>
      <c r="V175" s="73"/>
      <c r="W175" s="73"/>
      <c r="X175" s="73"/>
      <c r="Y175" s="73"/>
      <c r="Z175" s="73"/>
      <c r="AA175" s="73"/>
    </row>
    <row r="176" ht="16.5" spans="1:27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324"/>
      <c r="M176" s="73"/>
      <c r="N176" s="73"/>
      <c r="O176" s="73"/>
      <c r="P176" s="325"/>
      <c r="Q176" s="325"/>
      <c r="R176" s="73"/>
      <c r="S176" s="73"/>
      <c r="T176" s="73"/>
      <c r="U176" s="73"/>
      <c r="V176" s="73"/>
      <c r="W176" s="73"/>
      <c r="X176" s="73"/>
      <c r="Y176" s="73"/>
      <c r="Z176" s="73"/>
      <c r="AA176" s="73"/>
    </row>
    <row r="177" ht="16.5" spans="1:27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324"/>
      <c r="M177" s="73"/>
      <c r="N177" s="73"/>
      <c r="O177" s="73"/>
      <c r="P177" s="325"/>
      <c r="Q177" s="325"/>
      <c r="R177" s="73"/>
      <c r="S177" s="73"/>
      <c r="T177" s="73"/>
      <c r="U177" s="73"/>
      <c r="V177" s="73"/>
      <c r="W177" s="73"/>
      <c r="X177" s="73"/>
      <c r="Y177" s="73"/>
      <c r="Z177" s="73"/>
      <c r="AA177" s="73"/>
    </row>
    <row r="178" ht="16.5" spans="1:27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324"/>
      <c r="M178" s="73"/>
      <c r="N178" s="73"/>
      <c r="O178" s="73"/>
      <c r="P178" s="325"/>
      <c r="Q178" s="325"/>
      <c r="R178" s="73"/>
      <c r="S178" s="73"/>
      <c r="T178" s="73"/>
      <c r="U178" s="73"/>
      <c r="V178" s="73"/>
      <c r="W178" s="73"/>
      <c r="X178" s="73"/>
      <c r="Y178" s="73"/>
      <c r="Z178" s="73"/>
      <c r="AA178" s="73"/>
    </row>
    <row r="179" ht="16.5" spans="1:27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324"/>
      <c r="M179" s="73"/>
      <c r="N179" s="73"/>
      <c r="O179" s="73"/>
      <c r="P179" s="325"/>
      <c r="Q179" s="325"/>
      <c r="R179" s="73"/>
      <c r="S179" s="73"/>
      <c r="T179" s="73"/>
      <c r="U179" s="73"/>
      <c r="V179" s="73"/>
      <c r="W179" s="73"/>
      <c r="X179" s="73"/>
      <c r="Y179" s="73"/>
      <c r="Z179" s="73"/>
      <c r="AA179" s="73"/>
    </row>
    <row r="180" ht="16.5" spans="1:27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324"/>
      <c r="M180" s="73"/>
      <c r="N180" s="73"/>
      <c r="O180" s="73"/>
      <c r="P180" s="325"/>
      <c r="Q180" s="325"/>
      <c r="R180" s="73"/>
      <c r="S180" s="73"/>
      <c r="T180" s="73"/>
      <c r="U180" s="73"/>
      <c r="V180" s="73"/>
      <c r="W180" s="73"/>
      <c r="X180" s="73"/>
      <c r="Y180" s="73"/>
      <c r="Z180" s="73"/>
      <c r="AA180" s="73"/>
    </row>
    <row r="181" ht="16.5" spans="1:27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324"/>
      <c r="M181" s="73"/>
      <c r="N181" s="73"/>
      <c r="O181" s="73"/>
      <c r="P181" s="325"/>
      <c r="Q181" s="325"/>
      <c r="R181" s="73"/>
      <c r="S181" s="73"/>
      <c r="T181" s="73"/>
      <c r="U181" s="73"/>
      <c r="V181" s="73"/>
      <c r="W181" s="73"/>
      <c r="X181" s="73"/>
      <c r="Y181" s="73"/>
      <c r="Z181" s="73"/>
      <c r="AA181" s="73"/>
    </row>
    <row r="182" ht="16.5" spans="1:27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324"/>
      <c r="M182" s="73"/>
      <c r="N182" s="73"/>
      <c r="O182" s="73"/>
      <c r="P182" s="325"/>
      <c r="Q182" s="325"/>
      <c r="R182" s="73"/>
      <c r="S182" s="73"/>
      <c r="T182" s="73"/>
      <c r="U182" s="73"/>
      <c r="V182" s="73"/>
      <c r="W182" s="73"/>
      <c r="X182" s="73"/>
      <c r="Y182" s="73"/>
      <c r="Z182" s="73"/>
      <c r="AA182" s="73"/>
    </row>
    <row r="183" ht="16.5" spans="1:27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324"/>
      <c r="M183" s="73"/>
      <c r="N183" s="73"/>
      <c r="O183" s="73"/>
      <c r="P183" s="325"/>
      <c r="Q183" s="325"/>
      <c r="R183" s="73"/>
      <c r="S183" s="73"/>
      <c r="T183" s="73"/>
      <c r="U183" s="73"/>
      <c r="V183" s="73"/>
      <c r="W183" s="73"/>
      <c r="X183" s="73"/>
      <c r="Y183" s="73"/>
      <c r="Z183" s="73"/>
      <c r="AA183" s="73"/>
    </row>
    <row r="184" ht="16.5" spans="1:27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324"/>
      <c r="M184" s="73"/>
      <c r="N184" s="73"/>
      <c r="O184" s="73"/>
      <c r="P184" s="325"/>
      <c r="Q184" s="325"/>
      <c r="R184" s="73"/>
      <c r="S184" s="73"/>
      <c r="T184" s="73"/>
      <c r="U184" s="73"/>
      <c r="V184" s="73"/>
      <c r="W184" s="73"/>
      <c r="X184" s="73"/>
      <c r="Y184" s="73"/>
      <c r="Z184" s="73"/>
      <c r="AA184" s="73"/>
    </row>
    <row r="185" ht="16.5" spans="1:27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324"/>
      <c r="M185" s="73"/>
      <c r="N185" s="73"/>
      <c r="O185" s="73"/>
      <c r="P185" s="325"/>
      <c r="Q185" s="325"/>
      <c r="R185" s="73"/>
      <c r="S185" s="73"/>
      <c r="T185" s="73"/>
      <c r="U185" s="73"/>
      <c r="V185" s="73"/>
      <c r="W185" s="73"/>
      <c r="X185" s="73"/>
      <c r="Y185" s="73"/>
      <c r="Z185" s="73"/>
      <c r="AA185" s="73"/>
    </row>
    <row r="186" ht="16.5" spans="1:27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324"/>
      <c r="M186" s="73"/>
      <c r="N186" s="73"/>
      <c r="O186" s="73"/>
      <c r="P186" s="325"/>
      <c r="Q186" s="325"/>
      <c r="R186" s="73"/>
      <c r="S186" s="73"/>
      <c r="T186" s="73"/>
      <c r="U186" s="73"/>
      <c r="V186" s="73"/>
      <c r="W186" s="73"/>
      <c r="X186" s="73"/>
      <c r="Y186" s="73"/>
      <c r="Z186" s="73"/>
      <c r="AA186" s="73"/>
    </row>
    <row r="187" ht="16.5" spans="1:27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324"/>
      <c r="M187" s="73"/>
      <c r="N187" s="73"/>
      <c r="O187" s="73"/>
      <c r="P187" s="325"/>
      <c r="Q187" s="325"/>
      <c r="R187" s="73"/>
      <c r="S187" s="73"/>
      <c r="T187" s="73"/>
      <c r="U187" s="73"/>
      <c r="V187" s="73"/>
      <c r="W187" s="73"/>
      <c r="X187" s="73"/>
      <c r="Y187" s="73"/>
      <c r="Z187" s="73"/>
      <c r="AA187" s="73"/>
    </row>
    <row r="188" ht="16.5" spans="1:27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324"/>
      <c r="M188" s="73"/>
      <c r="N188" s="73"/>
      <c r="O188" s="73"/>
      <c r="P188" s="325"/>
      <c r="Q188" s="325"/>
      <c r="R188" s="73"/>
      <c r="S188" s="73"/>
      <c r="T188" s="73"/>
      <c r="U188" s="73"/>
      <c r="V188" s="73"/>
      <c r="W188" s="73"/>
      <c r="X188" s="73"/>
      <c r="Y188" s="73"/>
      <c r="Z188" s="73"/>
      <c r="AA188" s="73"/>
    </row>
    <row r="189" ht="16.5" spans="1:27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324"/>
      <c r="M189" s="73"/>
      <c r="N189" s="73"/>
      <c r="O189" s="73"/>
      <c r="P189" s="325"/>
      <c r="Q189" s="325"/>
      <c r="R189" s="73"/>
      <c r="S189" s="73"/>
      <c r="T189" s="73"/>
      <c r="U189" s="73"/>
      <c r="V189" s="73"/>
      <c r="W189" s="73"/>
      <c r="X189" s="73"/>
      <c r="Y189" s="73"/>
      <c r="Z189" s="73"/>
      <c r="AA189" s="73"/>
    </row>
    <row r="190" ht="16.5" spans="1:27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324"/>
      <c r="M190" s="73"/>
      <c r="N190" s="73"/>
      <c r="O190" s="73"/>
      <c r="P190" s="325"/>
      <c r="Q190" s="325"/>
      <c r="R190" s="73"/>
      <c r="S190" s="73"/>
      <c r="T190" s="73"/>
      <c r="U190" s="73"/>
      <c r="V190" s="73"/>
      <c r="W190" s="73"/>
      <c r="X190" s="73"/>
      <c r="Y190" s="73"/>
      <c r="Z190" s="73"/>
      <c r="AA190" s="73"/>
    </row>
    <row r="191" ht="16.5" spans="1:27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324"/>
      <c r="M191" s="73"/>
      <c r="N191" s="73"/>
      <c r="O191" s="73"/>
      <c r="P191" s="325"/>
      <c r="Q191" s="325"/>
      <c r="R191" s="73"/>
      <c r="S191" s="73"/>
      <c r="T191" s="73"/>
      <c r="U191" s="73"/>
      <c r="V191" s="73"/>
      <c r="W191" s="73"/>
      <c r="X191" s="73"/>
      <c r="Y191" s="73"/>
      <c r="Z191" s="73"/>
      <c r="AA191" s="73"/>
    </row>
    <row r="192" ht="16.5" spans="1:27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324"/>
      <c r="M192" s="73"/>
      <c r="N192" s="73"/>
      <c r="O192" s="73"/>
      <c r="P192" s="325"/>
      <c r="Q192" s="325"/>
      <c r="R192" s="73"/>
      <c r="S192" s="73"/>
      <c r="T192" s="73"/>
      <c r="U192" s="73"/>
      <c r="V192" s="73"/>
      <c r="W192" s="73"/>
      <c r="X192" s="73"/>
      <c r="Y192" s="73"/>
      <c r="Z192" s="73"/>
      <c r="AA192" s="73"/>
    </row>
    <row r="193" ht="16.5" spans="1:27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324"/>
      <c r="M193" s="73"/>
      <c r="N193" s="73"/>
      <c r="O193" s="73"/>
      <c r="P193" s="325"/>
      <c r="Q193" s="325"/>
      <c r="R193" s="73"/>
      <c r="S193" s="73"/>
      <c r="T193" s="73"/>
      <c r="U193" s="73"/>
      <c r="V193" s="73"/>
      <c r="W193" s="73"/>
      <c r="X193" s="73"/>
      <c r="Y193" s="73"/>
      <c r="Z193" s="73"/>
      <c r="AA193" s="73"/>
    </row>
    <row r="194" ht="16.5" spans="1:27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324"/>
      <c r="M194" s="73"/>
      <c r="N194" s="73"/>
      <c r="O194" s="73"/>
      <c r="P194" s="325"/>
      <c r="Q194" s="325"/>
      <c r="R194" s="73"/>
      <c r="S194" s="73"/>
      <c r="T194" s="73"/>
      <c r="U194" s="73"/>
      <c r="V194" s="73"/>
      <c r="W194" s="73"/>
      <c r="X194" s="73"/>
      <c r="Y194" s="73"/>
      <c r="Z194" s="73"/>
      <c r="AA194" s="73"/>
    </row>
    <row r="195" ht="16.5" spans="1:27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324"/>
      <c r="M195" s="73"/>
      <c r="N195" s="73"/>
      <c r="O195" s="73"/>
      <c r="P195" s="325"/>
      <c r="Q195" s="325"/>
      <c r="R195" s="73"/>
      <c r="S195" s="73"/>
      <c r="T195" s="73"/>
      <c r="U195" s="73"/>
      <c r="V195" s="73"/>
      <c r="W195" s="73"/>
      <c r="X195" s="73"/>
      <c r="Y195" s="73"/>
      <c r="Z195" s="73"/>
      <c r="AA195" s="73"/>
    </row>
    <row r="196" ht="16.5" spans="1:27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324"/>
      <c r="M196" s="73"/>
      <c r="N196" s="73"/>
      <c r="O196" s="73"/>
      <c r="P196" s="325"/>
      <c r="Q196" s="325"/>
      <c r="R196" s="73"/>
      <c r="S196" s="73"/>
      <c r="T196" s="73"/>
      <c r="U196" s="73"/>
      <c r="V196" s="73"/>
      <c r="W196" s="73"/>
      <c r="X196" s="73"/>
      <c r="Y196" s="73"/>
      <c r="Z196" s="73"/>
      <c r="AA196" s="73"/>
    </row>
    <row r="197" ht="16.5" spans="1:27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324"/>
      <c r="M197" s="73"/>
      <c r="N197" s="73"/>
      <c r="O197" s="73"/>
      <c r="P197" s="325"/>
      <c r="Q197" s="325"/>
      <c r="R197" s="73"/>
      <c r="S197" s="73"/>
      <c r="T197" s="73"/>
      <c r="U197" s="73"/>
      <c r="V197" s="73"/>
      <c r="W197" s="73"/>
      <c r="X197" s="73"/>
      <c r="Y197" s="73"/>
      <c r="Z197" s="73"/>
      <c r="AA197" s="73"/>
    </row>
    <row r="198" ht="16.5" spans="1:27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324"/>
      <c r="M198" s="73"/>
      <c r="N198" s="73"/>
      <c r="O198" s="73"/>
      <c r="P198" s="325"/>
      <c r="Q198" s="325"/>
      <c r="R198" s="73"/>
      <c r="S198" s="73"/>
      <c r="T198" s="73"/>
      <c r="U198" s="73"/>
      <c r="V198" s="73"/>
      <c r="W198" s="73"/>
      <c r="X198" s="73"/>
      <c r="Y198" s="73"/>
      <c r="Z198" s="73"/>
      <c r="AA198" s="73"/>
    </row>
    <row r="199" ht="16.5" spans="1:27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324"/>
      <c r="M199" s="73"/>
      <c r="N199" s="73"/>
      <c r="O199" s="73"/>
      <c r="P199" s="325"/>
      <c r="Q199" s="325"/>
      <c r="R199" s="73"/>
      <c r="S199" s="73"/>
      <c r="T199" s="73"/>
      <c r="U199" s="73"/>
      <c r="V199" s="73"/>
      <c r="W199" s="73"/>
      <c r="X199" s="73"/>
      <c r="Y199" s="73"/>
      <c r="Z199" s="73"/>
      <c r="AA199" s="73"/>
    </row>
    <row r="200" ht="16.5" spans="1:27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324"/>
      <c r="M200" s="73"/>
      <c r="N200" s="73"/>
      <c r="O200" s="73"/>
      <c r="P200" s="325"/>
      <c r="Q200" s="325"/>
      <c r="R200" s="73"/>
      <c r="S200" s="73"/>
      <c r="T200" s="73"/>
      <c r="U200" s="73"/>
      <c r="V200" s="73"/>
      <c r="W200" s="73"/>
      <c r="X200" s="73"/>
      <c r="Y200" s="73"/>
      <c r="Z200" s="73"/>
      <c r="AA200" s="73"/>
    </row>
    <row r="201" ht="16.5" spans="1:27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324"/>
      <c r="M201" s="73"/>
      <c r="N201" s="73"/>
      <c r="O201" s="73"/>
      <c r="P201" s="325"/>
      <c r="Q201" s="325"/>
      <c r="R201" s="73"/>
      <c r="S201" s="73"/>
      <c r="T201" s="73"/>
      <c r="U201" s="73"/>
      <c r="V201" s="73"/>
      <c r="W201" s="73"/>
      <c r="X201" s="73"/>
      <c r="Y201" s="73"/>
      <c r="Z201" s="73"/>
      <c r="AA201" s="73"/>
    </row>
  </sheetData>
  <mergeCells count="23">
    <mergeCell ref="A1:S1"/>
    <mergeCell ref="P2:R2"/>
    <mergeCell ref="T2:V2"/>
    <mergeCell ref="W2:Y2"/>
    <mergeCell ref="A2:A3"/>
    <mergeCell ref="B2:B3"/>
    <mergeCell ref="C2:C3"/>
    <mergeCell ref="D2:D3"/>
    <mergeCell ref="E2:E3"/>
    <mergeCell ref="E20:E22"/>
    <mergeCell ref="F2:F3"/>
    <mergeCell ref="G2:G3"/>
    <mergeCell ref="G41:G44"/>
    <mergeCell ref="G45:G47"/>
    <mergeCell ref="H2:H3"/>
    <mergeCell ref="I2:I3"/>
    <mergeCell ref="J2:J3"/>
    <mergeCell ref="K2:K3"/>
    <mergeCell ref="L2:L3"/>
    <mergeCell ref="M2:M3"/>
    <mergeCell ref="N2:N3"/>
    <mergeCell ref="O2:O3"/>
    <mergeCell ref="S2:S3"/>
  </mergeCells>
  <pageMargins left="0.7" right="0.7" top="0.75" bottom="0.75" header="0.3" footer="0.3"/>
  <headerFooter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4" customWidth="1"/>
    <col min="2" max="2" width="6.5" customWidth="1"/>
    <col min="3" max="3" width="5.08333333333333" hidden="1" customWidth="1"/>
    <col min="4" max="4" width="11.75" customWidth="1"/>
    <col min="5" max="5" width="24.0833333333333" customWidth="1"/>
    <col min="6" max="6" width="11.0833333333333" customWidth="1"/>
    <col min="7" max="7" width="5.75" customWidth="1"/>
    <col min="8" max="8" width="23.8333333333333" customWidth="1"/>
    <col min="9" max="9" width="6.75" customWidth="1"/>
    <col min="10" max="10" width="9.83333333333333" customWidth="1"/>
    <col min="11" max="11" width="9.5" customWidth="1"/>
    <col min="12" max="12" width="12" customWidth="1"/>
    <col min="13" max="13" width="10" customWidth="1"/>
    <col min="14" max="14" width="17.8333333333333" customWidth="1"/>
    <col min="15" max="15" width="13" customWidth="1"/>
    <col min="16" max="16" width="12.3333333333333" customWidth="1"/>
    <col min="17" max="17" width="11.8333333333333" customWidth="1"/>
    <col min="18" max="18" width="11.0833333333333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3"/>
      <c r="E1" s="1"/>
      <c r="F1" s="2"/>
      <c r="G1" s="2"/>
      <c r="H1" s="3"/>
      <c r="I1" s="2"/>
      <c r="J1" s="1"/>
      <c r="K1" s="2"/>
      <c r="L1" s="33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5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88" t="s">
        <v>16</v>
      </c>
      <c r="Q3" s="88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88" t="s">
        <v>21</v>
      </c>
      <c r="Q4" s="88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30" customHeight="1" spans="1:27">
      <c r="A5" s="16" t="s">
        <v>904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80">
        <f>SUM(L6:L57)</f>
        <v>682346</v>
      </c>
      <c r="M5" s="75"/>
      <c r="N5" s="75"/>
      <c r="O5" s="75"/>
      <c r="P5" s="89">
        <f>SUM(P6:P57)</f>
        <v>682346</v>
      </c>
      <c r="Q5" s="89">
        <f>SUM(Q6:Q57)</f>
        <v>682346</v>
      </c>
      <c r="R5" s="80">
        <f>SUM(R6:R14)</f>
        <v>0</v>
      </c>
      <c r="S5" s="294"/>
      <c r="T5" s="295"/>
      <c r="U5" s="296"/>
      <c r="V5" s="296"/>
      <c r="W5" s="296"/>
      <c r="X5" s="296"/>
      <c r="Y5" s="296"/>
      <c r="Z5" s="300">
        <f>Z6+Z11+Z19+Z38+Z43+Z53+Z66+Z77</f>
        <v>92640</v>
      </c>
      <c r="AA5" s="300">
        <f>AA6+AA11+AA19+AA38+AA43+AA53+AA66+AA77</f>
        <v>78400</v>
      </c>
    </row>
    <row r="6" ht="30" customHeight="1" spans="1:27">
      <c r="A6" s="150">
        <v>1</v>
      </c>
      <c r="B6" s="27" t="s">
        <v>905</v>
      </c>
      <c r="C6" s="100"/>
      <c r="D6" s="26" t="s">
        <v>906</v>
      </c>
      <c r="E6" s="26" t="s">
        <v>907</v>
      </c>
      <c r="F6" s="26" t="s">
        <v>116</v>
      </c>
      <c r="G6" s="26"/>
      <c r="H6" s="26" t="s">
        <v>907</v>
      </c>
      <c r="I6" s="26" t="s">
        <v>105</v>
      </c>
      <c r="J6" s="26">
        <v>1780</v>
      </c>
      <c r="K6" s="100">
        <v>8</v>
      </c>
      <c r="L6" s="43">
        <f t="shared" ref="L6:L37" si="0">SUM(J6*K6)</f>
        <v>14240</v>
      </c>
      <c r="M6" s="26" t="s">
        <v>65</v>
      </c>
      <c r="N6" s="26"/>
      <c r="O6" s="26">
        <v>2019.9</v>
      </c>
      <c r="P6" s="44">
        <v>14240</v>
      </c>
      <c r="Q6" s="44">
        <f t="shared" ref="Q6:Q37" si="1">P6</f>
        <v>14240</v>
      </c>
      <c r="R6" s="94">
        <f t="shared" ref="R6:R19" si="2">SUM(P6-Q6)</f>
        <v>0</v>
      </c>
      <c r="S6" s="297"/>
      <c r="T6" s="298"/>
      <c r="U6" s="299">
        <v>386</v>
      </c>
      <c r="V6" s="299"/>
      <c r="W6" s="299">
        <v>300</v>
      </c>
      <c r="X6" s="299">
        <v>400</v>
      </c>
      <c r="Y6" s="299">
        <f>800+300</f>
        <v>1100</v>
      </c>
      <c r="Z6" s="301">
        <f>SUM(T6*W6+U6*X6+V6*Y6)*2*0.3</f>
        <v>92640</v>
      </c>
      <c r="AA6" s="301">
        <f>SUM(Z6-P6)</f>
        <v>78400</v>
      </c>
    </row>
    <row r="7" ht="29.15" customHeight="1" spans="1:27">
      <c r="A7" s="150">
        <v>2</v>
      </c>
      <c r="B7" s="27" t="s">
        <v>905</v>
      </c>
      <c r="C7" s="100"/>
      <c r="D7" s="26" t="s">
        <v>906</v>
      </c>
      <c r="E7" s="26" t="s">
        <v>908</v>
      </c>
      <c r="F7" s="26" t="s">
        <v>116</v>
      </c>
      <c r="G7" s="26"/>
      <c r="H7" s="26" t="s">
        <v>908</v>
      </c>
      <c r="I7" s="26" t="s">
        <v>105</v>
      </c>
      <c r="J7" s="26">
        <v>500</v>
      </c>
      <c r="K7" s="100">
        <v>8</v>
      </c>
      <c r="L7" s="43">
        <f t="shared" si="0"/>
        <v>4000</v>
      </c>
      <c r="M7" s="26" t="s">
        <v>65</v>
      </c>
      <c r="N7" s="26"/>
      <c r="O7" s="26">
        <v>2019.9</v>
      </c>
      <c r="P7" s="44">
        <v>4000</v>
      </c>
      <c r="Q7" s="44">
        <f t="shared" si="1"/>
        <v>4000</v>
      </c>
      <c r="R7" s="94">
        <f t="shared" si="2"/>
        <v>0</v>
      </c>
      <c r="S7" s="26"/>
      <c r="T7" s="153"/>
      <c r="U7" s="153"/>
      <c r="V7" s="153"/>
      <c r="W7" s="153"/>
      <c r="X7" s="153"/>
      <c r="Y7" s="153"/>
      <c r="Z7" s="153"/>
      <c r="AA7" s="153"/>
    </row>
    <row r="8" ht="29.15" customHeight="1" spans="1:27">
      <c r="A8" s="150">
        <v>3</v>
      </c>
      <c r="B8" s="27" t="s">
        <v>905</v>
      </c>
      <c r="C8" s="100"/>
      <c r="D8" s="26" t="s">
        <v>906</v>
      </c>
      <c r="E8" s="26" t="s">
        <v>909</v>
      </c>
      <c r="F8" s="26"/>
      <c r="G8" s="26"/>
      <c r="H8" s="26" t="s">
        <v>909</v>
      </c>
      <c r="I8" s="26" t="s">
        <v>64</v>
      </c>
      <c r="J8" s="26">
        <v>3280</v>
      </c>
      <c r="K8" s="100">
        <v>3</v>
      </c>
      <c r="L8" s="43">
        <f t="shared" si="0"/>
        <v>9840</v>
      </c>
      <c r="M8" s="26" t="s">
        <v>65</v>
      </c>
      <c r="N8" s="26"/>
      <c r="O8" s="26">
        <v>2019.5</v>
      </c>
      <c r="P8" s="44">
        <v>9840</v>
      </c>
      <c r="Q8" s="44">
        <f t="shared" si="1"/>
        <v>9840</v>
      </c>
      <c r="R8" s="94">
        <f t="shared" si="2"/>
        <v>0</v>
      </c>
      <c r="S8" s="26"/>
      <c r="T8" s="153"/>
      <c r="U8" s="153"/>
      <c r="V8" s="153"/>
      <c r="W8" s="153"/>
      <c r="X8" s="153"/>
      <c r="Y8" s="153"/>
      <c r="Z8" s="153"/>
      <c r="AA8" s="153"/>
    </row>
    <row r="9" ht="29.15" customHeight="1" spans="1:27">
      <c r="A9" s="150">
        <v>4</v>
      </c>
      <c r="B9" s="27" t="s">
        <v>905</v>
      </c>
      <c r="C9" s="100"/>
      <c r="D9" s="26" t="s">
        <v>906</v>
      </c>
      <c r="E9" s="26" t="s">
        <v>910</v>
      </c>
      <c r="F9" s="26" t="s">
        <v>139</v>
      </c>
      <c r="G9" s="26"/>
      <c r="H9" s="26" t="s">
        <v>910</v>
      </c>
      <c r="I9" s="26" t="s">
        <v>911</v>
      </c>
      <c r="J9" s="26">
        <v>200</v>
      </c>
      <c r="K9" s="100">
        <v>15</v>
      </c>
      <c r="L9" s="43">
        <f t="shared" si="0"/>
        <v>3000</v>
      </c>
      <c r="M9" s="26" t="s">
        <v>65</v>
      </c>
      <c r="N9" s="26"/>
      <c r="O9" s="26">
        <v>2019.6</v>
      </c>
      <c r="P9" s="44">
        <v>3000</v>
      </c>
      <c r="Q9" s="44">
        <f t="shared" si="1"/>
        <v>3000</v>
      </c>
      <c r="R9" s="94">
        <f t="shared" si="2"/>
        <v>0</v>
      </c>
      <c r="S9" s="26"/>
      <c r="T9" s="153"/>
      <c r="U9" s="153"/>
      <c r="V9" s="153"/>
      <c r="W9" s="153"/>
      <c r="X9" s="153"/>
      <c r="Y9" s="153"/>
      <c r="Z9" s="153"/>
      <c r="AA9" s="153"/>
    </row>
    <row r="10" ht="29.15" customHeight="1" spans="1:27">
      <c r="A10" s="150">
        <v>5</v>
      </c>
      <c r="B10" s="27" t="s">
        <v>905</v>
      </c>
      <c r="C10" s="100"/>
      <c r="D10" s="26" t="s">
        <v>906</v>
      </c>
      <c r="E10" s="26" t="s">
        <v>912</v>
      </c>
      <c r="F10" s="26" t="s">
        <v>629</v>
      </c>
      <c r="G10" s="26"/>
      <c r="H10" s="26" t="s">
        <v>912</v>
      </c>
      <c r="I10" s="26" t="s">
        <v>290</v>
      </c>
      <c r="J10" s="26">
        <v>3000</v>
      </c>
      <c r="K10" s="100">
        <v>1</v>
      </c>
      <c r="L10" s="43">
        <f t="shared" si="0"/>
        <v>3000</v>
      </c>
      <c r="M10" s="26" t="s">
        <v>65</v>
      </c>
      <c r="N10" s="26"/>
      <c r="O10" s="26">
        <v>2019.11</v>
      </c>
      <c r="P10" s="44">
        <v>3000</v>
      </c>
      <c r="Q10" s="44">
        <f t="shared" si="1"/>
        <v>3000</v>
      </c>
      <c r="R10" s="94">
        <f t="shared" si="2"/>
        <v>0</v>
      </c>
      <c r="S10" s="26"/>
      <c r="T10" s="153"/>
      <c r="U10" s="153"/>
      <c r="V10" s="153"/>
      <c r="W10" s="153"/>
      <c r="X10" s="153"/>
      <c r="Y10" s="153"/>
      <c r="Z10" s="153"/>
      <c r="AA10" s="153"/>
    </row>
    <row r="11" ht="29.15" customHeight="1" spans="1:27">
      <c r="A11" s="150">
        <v>6</v>
      </c>
      <c r="B11" s="27" t="s">
        <v>905</v>
      </c>
      <c r="C11" s="100"/>
      <c r="D11" s="26" t="s">
        <v>913</v>
      </c>
      <c r="E11" s="26" t="s">
        <v>333</v>
      </c>
      <c r="F11" s="26"/>
      <c r="G11" s="26"/>
      <c r="H11" s="26" t="s">
        <v>333</v>
      </c>
      <c r="I11" s="26" t="s">
        <v>114</v>
      </c>
      <c r="J11" s="26">
        <v>23810</v>
      </c>
      <c r="K11" s="100">
        <v>1</v>
      </c>
      <c r="L11" s="43">
        <f t="shared" si="0"/>
        <v>23810</v>
      </c>
      <c r="M11" s="26" t="s">
        <v>914</v>
      </c>
      <c r="N11" s="26"/>
      <c r="O11" s="26">
        <v>2019.03</v>
      </c>
      <c r="P11" s="44">
        <v>23810</v>
      </c>
      <c r="Q11" s="44">
        <f t="shared" si="1"/>
        <v>23810</v>
      </c>
      <c r="R11" s="94">
        <f t="shared" si="2"/>
        <v>0</v>
      </c>
      <c r="S11" s="26"/>
      <c r="T11" s="153"/>
      <c r="U11" s="153"/>
      <c r="V11" s="153"/>
      <c r="W11" s="153"/>
      <c r="X11" s="153"/>
      <c r="Y11" s="153"/>
      <c r="Z11" s="153"/>
      <c r="AA11" s="153"/>
    </row>
    <row r="12" ht="29.15" customHeight="1" spans="1:27">
      <c r="A12" s="150">
        <v>7</v>
      </c>
      <c r="B12" s="27" t="s">
        <v>905</v>
      </c>
      <c r="C12" s="100"/>
      <c r="D12" s="26" t="s">
        <v>913</v>
      </c>
      <c r="E12" s="26" t="s">
        <v>115</v>
      </c>
      <c r="F12" s="26"/>
      <c r="G12" s="26"/>
      <c r="H12" s="26" t="s">
        <v>115</v>
      </c>
      <c r="I12" s="26" t="s">
        <v>64</v>
      </c>
      <c r="J12" s="26">
        <v>2000</v>
      </c>
      <c r="K12" s="100">
        <v>3</v>
      </c>
      <c r="L12" s="43">
        <f t="shared" si="0"/>
        <v>6000</v>
      </c>
      <c r="M12" s="26" t="s">
        <v>65</v>
      </c>
      <c r="N12" s="26"/>
      <c r="O12" s="26">
        <v>2019.03</v>
      </c>
      <c r="P12" s="44">
        <v>6000</v>
      </c>
      <c r="Q12" s="44">
        <f t="shared" si="1"/>
        <v>6000</v>
      </c>
      <c r="R12" s="94">
        <f t="shared" si="2"/>
        <v>0</v>
      </c>
      <c r="S12" s="26"/>
      <c r="T12" s="153"/>
      <c r="U12" s="153"/>
      <c r="V12" s="153"/>
      <c r="W12" s="153"/>
      <c r="X12" s="153"/>
      <c r="Y12" s="153"/>
      <c r="Z12" s="153"/>
      <c r="AA12" s="153"/>
    </row>
    <row r="13" ht="29.15" customHeight="1" spans="1:27">
      <c r="A13" s="150">
        <v>8</v>
      </c>
      <c r="B13" s="27" t="s">
        <v>905</v>
      </c>
      <c r="C13" s="100"/>
      <c r="D13" s="26" t="s">
        <v>913</v>
      </c>
      <c r="E13" s="26" t="s">
        <v>915</v>
      </c>
      <c r="F13" s="26"/>
      <c r="G13" s="26"/>
      <c r="H13" s="26" t="s">
        <v>915</v>
      </c>
      <c r="I13" s="26" t="s">
        <v>290</v>
      </c>
      <c r="J13" s="26">
        <v>140</v>
      </c>
      <c r="K13" s="100">
        <v>30</v>
      </c>
      <c r="L13" s="43">
        <f t="shared" si="0"/>
        <v>4200</v>
      </c>
      <c r="M13" s="26" t="s">
        <v>65</v>
      </c>
      <c r="N13" s="26"/>
      <c r="O13" s="26">
        <v>2019.09</v>
      </c>
      <c r="P13" s="44">
        <v>4200</v>
      </c>
      <c r="Q13" s="44">
        <f t="shared" si="1"/>
        <v>4200</v>
      </c>
      <c r="R13" s="94">
        <f t="shared" si="2"/>
        <v>0</v>
      </c>
      <c r="S13" s="26"/>
      <c r="T13" s="153"/>
      <c r="U13" s="153"/>
      <c r="V13" s="153"/>
      <c r="W13" s="153"/>
      <c r="X13" s="153"/>
      <c r="Y13" s="153"/>
      <c r="Z13" s="153"/>
      <c r="AA13" s="153"/>
    </row>
    <row r="14" ht="29.15" customHeight="1" spans="1:27">
      <c r="A14" s="150">
        <v>9</v>
      </c>
      <c r="B14" s="27" t="s">
        <v>905</v>
      </c>
      <c r="C14" s="100"/>
      <c r="D14" s="26" t="s">
        <v>913</v>
      </c>
      <c r="E14" s="26" t="s">
        <v>916</v>
      </c>
      <c r="F14" s="26"/>
      <c r="G14" s="26"/>
      <c r="H14" s="26" t="s">
        <v>916</v>
      </c>
      <c r="I14" s="26" t="s">
        <v>290</v>
      </c>
      <c r="J14" s="26">
        <v>300</v>
      </c>
      <c r="K14" s="100">
        <v>13</v>
      </c>
      <c r="L14" s="43">
        <f t="shared" si="0"/>
        <v>3900</v>
      </c>
      <c r="M14" s="26" t="s">
        <v>65</v>
      </c>
      <c r="N14" s="26"/>
      <c r="O14" s="26">
        <v>2019.09</v>
      </c>
      <c r="P14" s="44">
        <v>3900</v>
      </c>
      <c r="Q14" s="44">
        <f t="shared" si="1"/>
        <v>3900</v>
      </c>
      <c r="R14" s="94">
        <f t="shared" si="2"/>
        <v>0</v>
      </c>
      <c r="S14" s="26"/>
      <c r="T14" s="153"/>
      <c r="U14" s="153"/>
      <c r="V14" s="153"/>
      <c r="W14" s="153"/>
      <c r="X14" s="153"/>
      <c r="Y14" s="153"/>
      <c r="Z14" s="153"/>
      <c r="AA14" s="153"/>
    </row>
    <row r="15" ht="29.15" customHeight="1" spans="1:27">
      <c r="A15" s="150">
        <v>10</v>
      </c>
      <c r="B15" s="27" t="s">
        <v>905</v>
      </c>
      <c r="C15" s="27"/>
      <c r="D15" s="26" t="s">
        <v>913</v>
      </c>
      <c r="E15" s="26" t="s">
        <v>917</v>
      </c>
      <c r="F15" s="26"/>
      <c r="G15" s="26"/>
      <c r="H15" s="26" t="s">
        <v>917</v>
      </c>
      <c r="I15" s="26" t="s">
        <v>64</v>
      </c>
      <c r="J15" s="26">
        <v>2500</v>
      </c>
      <c r="K15" s="100">
        <v>2</v>
      </c>
      <c r="L15" s="43">
        <f t="shared" si="0"/>
        <v>5000</v>
      </c>
      <c r="M15" s="26" t="s">
        <v>65</v>
      </c>
      <c r="N15" s="26"/>
      <c r="O15" s="26">
        <v>2019.04</v>
      </c>
      <c r="P15" s="44">
        <v>5000</v>
      </c>
      <c r="Q15" s="44">
        <f t="shared" si="1"/>
        <v>5000</v>
      </c>
      <c r="R15" s="94">
        <f t="shared" si="2"/>
        <v>0</v>
      </c>
      <c r="S15" s="26"/>
      <c r="T15" s="153"/>
      <c r="U15" s="153"/>
      <c r="V15" s="153"/>
      <c r="W15" s="153"/>
      <c r="X15" s="153"/>
      <c r="Y15" s="153"/>
      <c r="Z15" s="153"/>
      <c r="AA15" s="153"/>
    </row>
    <row r="16" ht="29.15" customHeight="1" spans="1:27">
      <c r="A16" s="150">
        <v>11</v>
      </c>
      <c r="B16" s="27" t="s">
        <v>905</v>
      </c>
      <c r="C16" s="27"/>
      <c r="D16" s="26" t="s">
        <v>918</v>
      </c>
      <c r="E16" s="26" t="s">
        <v>354</v>
      </c>
      <c r="F16" s="26"/>
      <c r="G16" s="26"/>
      <c r="H16" s="26" t="s">
        <v>354</v>
      </c>
      <c r="I16" s="26" t="s">
        <v>64</v>
      </c>
      <c r="J16" s="26">
        <v>4000</v>
      </c>
      <c r="K16" s="100">
        <v>1</v>
      </c>
      <c r="L16" s="43">
        <f t="shared" si="0"/>
        <v>4000</v>
      </c>
      <c r="M16" s="26" t="s">
        <v>65</v>
      </c>
      <c r="N16" s="26"/>
      <c r="O16" s="26">
        <v>201904</v>
      </c>
      <c r="P16" s="44">
        <v>4000</v>
      </c>
      <c r="Q16" s="44">
        <f t="shared" si="1"/>
        <v>4000</v>
      </c>
      <c r="R16" s="94">
        <f t="shared" si="2"/>
        <v>0</v>
      </c>
      <c r="S16" s="26"/>
      <c r="T16" s="153"/>
      <c r="U16" s="153"/>
      <c r="V16" s="153"/>
      <c r="W16" s="153"/>
      <c r="X16" s="153"/>
      <c r="Y16" s="153"/>
      <c r="Z16" s="153"/>
      <c r="AA16" s="153"/>
    </row>
    <row r="17" ht="29.15" customHeight="1" spans="1:27">
      <c r="A17" s="150">
        <v>12</v>
      </c>
      <c r="B17" s="27" t="s">
        <v>905</v>
      </c>
      <c r="C17" s="27"/>
      <c r="D17" s="26" t="s">
        <v>918</v>
      </c>
      <c r="E17" s="26" t="s">
        <v>115</v>
      </c>
      <c r="F17" s="26"/>
      <c r="G17" s="26"/>
      <c r="H17" s="26" t="s">
        <v>115</v>
      </c>
      <c r="I17" s="26" t="s">
        <v>64</v>
      </c>
      <c r="J17" s="26">
        <v>1800</v>
      </c>
      <c r="K17" s="100">
        <v>1</v>
      </c>
      <c r="L17" s="43">
        <f t="shared" si="0"/>
        <v>1800</v>
      </c>
      <c r="M17" s="26" t="s">
        <v>65</v>
      </c>
      <c r="N17" s="26"/>
      <c r="O17" s="26">
        <v>201904</v>
      </c>
      <c r="P17" s="44">
        <v>1800</v>
      </c>
      <c r="Q17" s="44">
        <f t="shared" si="1"/>
        <v>1800</v>
      </c>
      <c r="R17" s="94">
        <f t="shared" si="2"/>
        <v>0</v>
      </c>
      <c r="S17" s="26"/>
      <c r="T17" s="154"/>
      <c r="U17" s="153"/>
      <c r="V17" s="153"/>
      <c r="W17" s="153"/>
      <c r="X17" s="153"/>
      <c r="Y17" s="153"/>
      <c r="Z17" s="155"/>
      <c r="AA17" s="155"/>
    </row>
    <row r="18" ht="29.15" customHeight="1" spans="1:27">
      <c r="A18" s="150">
        <v>13</v>
      </c>
      <c r="B18" s="27" t="s">
        <v>905</v>
      </c>
      <c r="C18" s="27"/>
      <c r="D18" s="26" t="s">
        <v>919</v>
      </c>
      <c r="E18" s="26" t="s">
        <v>920</v>
      </c>
      <c r="F18" s="26" t="s">
        <v>116</v>
      </c>
      <c r="G18" s="26"/>
      <c r="H18" s="26" t="s">
        <v>920</v>
      </c>
      <c r="I18" s="26" t="s">
        <v>105</v>
      </c>
      <c r="J18" s="26">
        <v>200</v>
      </c>
      <c r="K18" s="100">
        <v>40</v>
      </c>
      <c r="L18" s="43">
        <f t="shared" si="0"/>
        <v>8000</v>
      </c>
      <c r="M18" s="26" t="s">
        <v>65</v>
      </c>
      <c r="N18" s="26"/>
      <c r="O18" s="26" t="s">
        <v>921</v>
      </c>
      <c r="P18" s="44">
        <v>8000</v>
      </c>
      <c r="Q18" s="44">
        <f t="shared" si="1"/>
        <v>8000</v>
      </c>
      <c r="R18" s="94">
        <f t="shared" si="2"/>
        <v>0</v>
      </c>
      <c r="S18" s="297"/>
      <c r="T18" s="298"/>
      <c r="U18" s="299"/>
      <c r="V18" s="299"/>
      <c r="W18" s="299"/>
      <c r="X18" s="299"/>
      <c r="Y18" s="299"/>
      <c r="Z18" s="301"/>
      <c r="AA18" s="301"/>
    </row>
    <row r="19" ht="29.15" customHeight="1" spans="1:27">
      <c r="A19" s="150">
        <v>14</v>
      </c>
      <c r="B19" s="27" t="s">
        <v>905</v>
      </c>
      <c r="C19" s="27"/>
      <c r="D19" s="26" t="s">
        <v>919</v>
      </c>
      <c r="E19" s="26" t="s">
        <v>922</v>
      </c>
      <c r="F19" s="26"/>
      <c r="G19" s="26"/>
      <c r="H19" s="26" t="s">
        <v>922</v>
      </c>
      <c r="I19" s="26" t="s">
        <v>855</v>
      </c>
      <c r="J19" s="26">
        <v>4000</v>
      </c>
      <c r="K19" s="100">
        <v>2</v>
      </c>
      <c r="L19" s="43">
        <f t="shared" si="0"/>
        <v>8000</v>
      </c>
      <c r="M19" s="26" t="s">
        <v>65</v>
      </c>
      <c r="N19" s="26"/>
      <c r="O19" s="26" t="s">
        <v>921</v>
      </c>
      <c r="P19" s="44">
        <v>8000</v>
      </c>
      <c r="Q19" s="44">
        <f t="shared" si="1"/>
        <v>8000</v>
      </c>
      <c r="R19" s="94">
        <f t="shared" si="2"/>
        <v>0</v>
      </c>
      <c r="S19" s="26"/>
      <c r="T19" s="154"/>
      <c r="U19" s="153"/>
      <c r="V19" s="153"/>
      <c r="W19" s="153"/>
      <c r="X19" s="153"/>
      <c r="Y19" s="153"/>
      <c r="Z19" s="155"/>
      <c r="AA19" s="155"/>
    </row>
    <row r="20" ht="29.15" customHeight="1" spans="1:27">
      <c r="A20" s="150">
        <v>15</v>
      </c>
      <c r="B20" s="27" t="s">
        <v>905</v>
      </c>
      <c r="C20" s="27"/>
      <c r="D20" s="26" t="s">
        <v>919</v>
      </c>
      <c r="E20" s="26" t="s">
        <v>923</v>
      </c>
      <c r="F20" s="26"/>
      <c r="G20" s="26"/>
      <c r="H20" s="26" t="s">
        <v>923</v>
      </c>
      <c r="I20" s="26" t="s">
        <v>89</v>
      </c>
      <c r="J20" s="26">
        <v>900</v>
      </c>
      <c r="K20" s="100">
        <v>55</v>
      </c>
      <c r="L20" s="43">
        <f t="shared" si="0"/>
        <v>49500</v>
      </c>
      <c r="M20" s="26" t="s">
        <v>65</v>
      </c>
      <c r="N20" s="26"/>
      <c r="O20" s="26" t="s">
        <v>921</v>
      </c>
      <c r="P20" s="44">
        <v>49500</v>
      </c>
      <c r="Q20" s="44">
        <f t="shared" si="1"/>
        <v>49500</v>
      </c>
      <c r="R20" s="94">
        <v>0</v>
      </c>
      <c r="S20" s="26"/>
      <c r="T20" s="154"/>
      <c r="U20" s="153"/>
      <c r="V20" s="153"/>
      <c r="W20" s="153"/>
      <c r="X20" s="153"/>
      <c r="Y20" s="153"/>
      <c r="Z20" s="155"/>
      <c r="AA20" s="155"/>
    </row>
    <row r="21" ht="29.15" customHeight="1" spans="1:27">
      <c r="A21" s="150">
        <v>16</v>
      </c>
      <c r="B21" s="27" t="s">
        <v>905</v>
      </c>
      <c r="C21" s="27"/>
      <c r="D21" s="26" t="s">
        <v>919</v>
      </c>
      <c r="E21" s="26" t="s">
        <v>924</v>
      </c>
      <c r="F21" s="26"/>
      <c r="G21" s="26"/>
      <c r="H21" s="26" t="s">
        <v>924</v>
      </c>
      <c r="I21" s="26" t="s">
        <v>290</v>
      </c>
      <c r="J21" s="26">
        <v>240</v>
      </c>
      <c r="K21" s="100">
        <v>200</v>
      </c>
      <c r="L21" s="43">
        <f t="shared" si="0"/>
        <v>48000</v>
      </c>
      <c r="M21" s="26" t="s">
        <v>65</v>
      </c>
      <c r="N21" s="26"/>
      <c r="O21" s="26" t="s">
        <v>921</v>
      </c>
      <c r="P21" s="44">
        <v>48000</v>
      </c>
      <c r="Q21" s="44">
        <f t="shared" si="1"/>
        <v>48000</v>
      </c>
      <c r="R21" s="94">
        <v>0</v>
      </c>
      <c r="S21" s="26"/>
      <c r="T21" s="154"/>
      <c r="U21" s="153"/>
      <c r="V21" s="153"/>
      <c r="W21" s="153"/>
      <c r="X21" s="153"/>
      <c r="Y21" s="153"/>
      <c r="Z21" s="155"/>
      <c r="AA21" s="155"/>
    </row>
    <row r="22" ht="29.15" customHeight="1" spans="1:27">
      <c r="A22" s="150">
        <v>17</v>
      </c>
      <c r="B22" s="27" t="s">
        <v>905</v>
      </c>
      <c r="C22" s="27"/>
      <c r="D22" s="26" t="s">
        <v>919</v>
      </c>
      <c r="E22" s="26" t="s">
        <v>925</v>
      </c>
      <c r="F22" s="26"/>
      <c r="G22" s="26"/>
      <c r="H22" s="26" t="s">
        <v>925</v>
      </c>
      <c r="I22" s="26" t="s">
        <v>219</v>
      </c>
      <c r="J22" s="26">
        <v>25</v>
      </c>
      <c r="K22" s="100">
        <v>400</v>
      </c>
      <c r="L22" s="43">
        <f t="shared" si="0"/>
        <v>10000</v>
      </c>
      <c r="M22" s="26" t="s">
        <v>65</v>
      </c>
      <c r="N22" s="26"/>
      <c r="O22" s="26" t="s">
        <v>921</v>
      </c>
      <c r="P22" s="44">
        <v>10000</v>
      </c>
      <c r="Q22" s="44">
        <f t="shared" si="1"/>
        <v>10000</v>
      </c>
      <c r="R22" s="94">
        <v>0</v>
      </c>
      <c r="S22" s="26"/>
      <c r="T22" s="154"/>
      <c r="U22" s="153"/>
      <c r="V22" s="153"/>
      <c r="W22" s="153"/>
      <c r="X22" s="153"/>
      <c r="Y22" s="153"/>
      <c r="Z22" s="155"/>
      <c r="AA22" s="155"/>
    </row>
    <row r="23" ht="29.15" customHeight="1" spans="1:27">
      <c r="A23" s="150">
        <v>18</v>
      </c>
      <c r="B23" s="27" t="s">
        <v>905</v>
      </c>
      <c r="C23" s="27"/>
      <c r="D23" s="26" t="s">
        <v>919</v>
      </c>
      <c r="E23" s="26" t="s">
        <v>354</v>
      </c>
      <c r="F23" s="26"/>
      <c r="G23" s="26"/>
      <c r="H23" s="26" t="s">
        <v>354</v>
      </c>
      <c r="I23" s="26" t="s">
        <v>64</v>
      </c>
      <c r="J23" s="26">
        <v>4000</v>
      </c>
      <c r="K23" s="100">
        <v>6</v>
      </c>
      <c r="L23" s="43">
        <f t="shared" si="0"/>
        <v>24000</v>
      </c>
      <c r="M23" s="26" t="s">
        <v>65</v>
      </c>
      <c r="N23" s="26"/>
      <c r="O23" s="26" t="s">
        <v>921</v>
      </c>
      <c r="P23" s="44">
        <v>24000</v>
      </c>
      <c r="Q23" s="44">
        <f t="shared" si="1"/>
        <v>24000</v>
      </c>
      <c r="R23" s="94">
        <v>0</v>
      </c>
      <c r="S23" s="26"/>
      <c r="T23" s="154"/>
      <c r="U23" s="153"/>
      <c r="V23" s="153"/>
      <c r="W23" s="153"/>
      <c r="X23" s="153"/>
      <c r="Y23" s="153"/>
      <c r="Z23" s="155"/>
      <c r="AA23" s="155"/>
    </row>
    <row r="24" ht="29.15" customHeight="1" spans="1:27">
      <c r="A24" s="150">
        <v>19</v>
      </c>
      <c r="B24" s="27" t="s">
        <v>905</v>
      </c>
      <c r="C24" s="27"/>
      <c r="D24" s="26" t="s">
        <v>919</v>
      </c>
      <c r="E24" s="26" t="s">
        <v>926</v>
      </c>
      <c r="F24" s="26"/>
      <c r="G24" s="26"/>
      <c r="H24" s="26" t="s">
        <v>926</v>
      </c>
      <c r="I24" s="26" t="s">
        <v>114</v>
      </c>
      <c r="J24" s="26">
        <v>15000</v>
      </c>
      <c r="K24" s="100">
        <v>1</v>
      </c>
      <c r="L24" s="43">
        <f t="shared" si="0"/>
        <v>15000</v>
      </c>
      <c r="M24" s="26" t="s">
        <v>65</v>
      </c>
      <c r="N24" s="26"/>
      <c r="O24" s="26" t="s">
        <v>921</v>
      </c>
      <c r="P24" s="44">
        <v>15000</v>
      </c>
      <c r="Q24" s="44">
        <f t="shared" si="1"/>
        <v>15000</v>
      </c>
      <c r="R24" s="94">
        <v>0</v>
      </c>
      <c r="S24" s="26"/>
      <c r="T24" s="154"/>
      <c r="U24" s="153"/>
      <c r="V24" s="153"/>
      <c r="W24" s="153"/>
      <c r="X24" s="153"/>
      <c r="Y24" s="153"/>
      <c r="Z24" s="155"/>
      <c r="AA24" s="155"/>
    </row>
    <row r="25" ht="29.15" customHeight="1" spans="1:27">
      <c r="A25" s="150">
        <v>20</v>
      </c>
      <c r="B25" s="27" t="s">
        <v>905</v>
      </c>
      <c r="C25" s="27"/>
      <c r="D25" s="26" t="s">
        <v>919</v>
      </c>
      <c r="E25" s="26" t="s">
        <v>927</v>
      </c>
      <c r="F25" s="26"/>
      <c r="G25" s="26"/>
      <c r="H25" s="26" t="s">
        <v>927</v>
      </c>
      <c r="I25" s="26" t="s">
        <v>114</v>
      </c>
      <c r="J25" s="26">
        <v>15000</v>
      </c>
      <c r="K25" s="100">
        <v>1</v>
      </c>
      <c r="L25" s="43">
        <f t="shared" si="0"/>
        <v>15000</v>
      </c>
      <c r="M25" s="26" t="s">
        <v>65</v>
      </c>
      <c r="N25" s="26"/>
      <c r="O25" s="26" t="s">
        <v>921</v>
      </c>
      <c r="P25" s="44">
        <v>15000</v>
      </c>
      <c r="Q25" s="44">
        <f t="shared" si="1"/>
        <v>15000</v>
      </c>
      <c r="R25" s="94">
        <v>0</v>
      </c>
      <c r="S25" s="26"/>
      <c r="T25" s="154"/>
      <c r="U25" s="153"/>
      <c r="V25" s="153"/>
      <c r="W25" s="153"/>
      <c r="X25" s="153"/>
      <c r="Y25" s="153"/>
      <c r="Z25" s="155"/>
      <c r="AA25" s="155"/>
    </row>
    <row r="26" ht="29.15" customHeight="1" spans="1:27">
      <c r="A26" s="150">
        <v>21</v>
      </c>
      <c r="B26" s="27" t="s">
        <v>905</v>
      </c>
      <c r="C26" s="27"/>
      <c r="D26" s="26" t="s">
        <v>919</v>
      </c>
      <c r="E26" s="26" t="s">
        <v>928</v>
      </c>
      <c r="F26" s="26"/>
      <c r="G26" s="26"/>
      <c r="H26" s="26" t="s">
        <v>928</v>
      </c>
      <c r="I26" s="26" t="s">
        <v>114</v>
      </c>
      <c r="J26" s="26">
        <v>1000</v>
      </c>
      <c r="K26" s="100">
        <v>10</v>
      </c>
      <c r="L26" s="43">
        <f t="shared" si="0"/>
        <v>10000</v>
      </c>
      <c r="M26" s="26" t="s">
        <v>65</v>
      </c>
      <c r="N26" s="26"/>
      <c r="O26" s="26" t="s">
        <v>921</v>
      </c>
      <c r="P26" s="44">
        <v>10000</v>
      </c>
      <c r="Q26" s="44">
        <f t="shared" si="1"/>
        <v>10000</v>
      </c>
      <c r="R26" s="94">
        <v>0</v>
      </c>
      <c r="S26" s="26"/>
      <c r="T26" s="154"/>
      <c r="U26" s="153"/>
      <c r="V26" s="153"/>
      <c r="W26" s="153"/>
      <c r="X26" s="153"/>
      <c r="Y26" s="153"/>
      <c r="Z26" s="155"/>
      <c r="AA26" s="155"/>
    </row>
    <row r="27" ht="29.15" customHeight="1" spans="1:27">
      <c r="A27" s="150">
        <v>22</v>
      </c>
      <c r="B27" s="27" t="s">
        <v>905</v>
      </c>
      <c r="C27" s="27"/>
      <c r="D27" s="26" t="s">
        <v>929</v>
      </c>
      <c r="E27" s="26" t="s">
        <v>930</v>
      </c>
      <c r="F27" s="26"/>
      <c r="G27" s="26"/>
      <c r="H27" s="26" t="s">
        <v>930</v>
      </c>
      <c r="I27" s="26" t="s">
        <v>114</v>
      </c>
      <c r="J27" s="79">
        <v>7000</v>
      </c>
      <c r="K27" s="100">
        <v>2</v>
      </c>
      <c r="L27" s="43">
        <f t="shared" si="0"/>
        <v>14000</v>
      </c>
      <c r="M27" s="26" t="s">
        <v>65</v>
      </c>
      <c r="N27" s="26"/>
      <c r="O27" s="26">
        <v>2019.03</v>
      </c>
      <c r="P27" s="44">
        <v>14000</v>
      </c>
      <c r="Q27" s="44">
        <f t="shared" si="1"/>
        <v>14000</v>
      </c>
      <c r="R27" s="94">
        <f t="shared" ref="R27:R57" si="3">SUM(P27-Q27)</f>
        <v>0</v>
      </c>
      <c r="S27" s="26"/>
      <c r="T27" s="154"/>
      <c r="U27" s="153"/>
      <c r="V27" s="153"/>
      <c r="W27" s="153"/>
      <c r="X27" s="153"/>
      <c r="Y27" s="153"/>
      <c r="Z27" s="155"/>
      <c r="AA27" s="155"/>
    </row>
    <row r="28" ht="29.15" customHeight="1" spans="1:27">
      <c r="A28" s="150">
        <v>23</v>
      </c>
      <c r="B28" s="27" t="s">
        <v>905</v>
      </c>
      <c r="C28" s="27"/>
      <c r="D28" s="26" t="s">
        <v>929</v>
      </c>
      <c r="E28" s="26" t="s">
        <v>931</v>
      </c>
      <c r="F28" s="26"/>
      <c r="G28" s="26"/>
      <c r="H28" s="26" t="s">
        <v>931</v>
      </c>
      <c r="I28" s="26" t="s">
        <v>114</v>
      </c>
      <c r="J28" s="79">
        <v>3000</v>
      </c>
      <c r="K28" s="100">
        <v>4</v>
      </c>
      <c r="L28" s="43">
        <f t="shared" si="0"/>
        <v>12000</v>
      </c>
      <c r="M28" s="26" t="s">
        <v>65</v>
      </c>
      <c r="N28" s="26"/>
      <c r="O28" s="26">
        <v>2019.03</v>
      </c>
      <c r="P28" s="44">
        <v>12000</v>
      </c>
      <c r="Q28" s="44">
        <f t="shared" si="1"/>
        <v>12000</v>
      </c>
      <c r="R28" s="94">
        <f t="shared" si="3"/>
        <v>0</v>
      </c>
      <c r="S28" s="297"/>
      <c r="T28" s="298"/>
      <c r="U28" s="299"/>
      <c r="V28" s="299"/>
      <c r="W28" s="299"/>
      <c r="X28" s="299"/>
      <c r="Y28" s="299"/>
      <c r="Z28" s="301"/>
      <c r="AA28" s="301"/>
    </row>
    <row r="29" ht="29.15" customHeight="1" spans="1:27">
      <c r="A29" s="150">
        <v>24</v>
      </c>
      <c r="B29" s="27" t="s">
        <v>905</v>
      </c>
      <c r="C29" s="27"/>
      <c r="D29" s="26" t="s">
        <v>929</v>
      </c>
      <c r="E29" s="26" t="s">
        <v>932</v>
      </c>
      <c r="F29" s="26"/>
      <c r="G29" s="26"/>
      <c r="H29" s="26" t="s">
        <v>932</v>
      </c>
      <c r="I29" s="26" t="s">
        <v>933</v>
      </c>
      <c r="J29" s="79">
        <v>75</v>
      </c>
      <c r="K29" s="100">
        <v>60</v>
      </c>
      <c r="L29" s="43">
        <f t="shared" si="0"/>
        <v>4500</v>
      </c>
      <c r="M29" s="26" t="s">
        <v>65</v>
      </c>
      <c r="N29" s="26"/>
      <c r="O29" s="26">
        <v>2019.09</v>
      </c>
      <c r="P29" s="44">
        <v>4500</v>
      </c>
      <c r="Q29" s="44">
        <f t="shared" si="1"/>
        <v>4500</v>
      </c>
      <c r="R29" s="94">
        <f t="shared" si="3"/>
        <v>0</v>
      </c>
      <c r="S29" s="26"/>
      <c r="T29" s="154"/>
      <c r="U29" s="153"/>
      <c r="V29" s="153"/>
      <c r="W29" s="153"/>
      <c r="X29" s="153"/>
      <c r="Y29" s="153"/>
      <c r="Z29" s="155"/>
      <c r="AA29" s="155"/>
    </row>
    <row r="30" ht="29.15" customHeight="1" spans="1:27">
      <c r="A30" s="150">
        <v>25</v>
      </c>
      <c r="B30" s="27" t="s">
        <v>905</v>
      </c>
      <c r="C30" s="27"/>
      <c r="D30" s="26" t="s">
        <v>929</v>
      </c>
      <c r="E30" s="26" t="s">
        <v>934</v>
      </c>
      <c r="F30" s="26"/>
      <c r="G30" s="26"/>
      <c r="H30" s="26" t="s">
        <v>934</v>
      </c>
      <c r="I30" s="153" t="s">
        <v>64</v>
      </c>
      <c r="J30" s="79">
        <v>4500</v>
      </c>
      <c r="K30" s="100">
        <v>4</v>
      </c>
      <c r="L30" s="43">
        <f t="shared" si="0"/>
        <v>18000</v>
      </c>
      <c r="M30" s="26" t="s">
        <v>65</v>
      </c>
      <c r="N30" s="26"/>
      <c r="O30" s="26">
        <v>2019.09</v>
      </c>
      <c r="P30" s="44">
        <v>18000</v>
      </c>
      <c r="Q30" s="44">
        <f t="shared" si="1"/>
        <v>18000</v>
      </c>
      <c r="R30" s="94">
        <f t="shared" si="3"/>
        <v>0</v>
      </c>
      <c r="S30" s="26"/>
      <c r="T30" s="154"/>
      <c r="U30" s="153"/>
      <c r="V30" s="153"/>
      <c r="W30" s="153"/>
      <c r="X30" s="153"/>
      <c r="Y30" s="153"/>
      <c r="Z30" s="155"/>
      <c r="AA30" s="155"/>
    </row>
    <row r="31" ht="29.15" customHeight="1" spans="1:27">
      <c r="A31" s="150">
        <v>26</v>
      </c>
      <c r="B31" s="27" t="s">
        <v>905</v>
      </c>
      <c r="C31" s="27"/>
      <c r="D31" s="26" t="s">
        <v>929</v>
      </c>
      <c r="E31" s="26" t="s">
        <v>925</v>
      </c>
      <c r="F31" s="26"/>
      <c r="G31" s="26"/>
      <c r="H31" s="26" t="s">
        <v>925</v>
      </c>
      <c r="I31" s="153" t="s">
        <v>219</v>
      </c>
      <c r="J31" s="79">
        <v>22</v>
      </c>
      <c r="K31" s="100">
        <v>400</v>
      </c>
      <c r="L31" s="43">
        <f t="shared" si="0"/>
        <v>8800</v>
      </c>
      <c r="M31" s="26" t="s">
        <v>65</v>
      </c>
      <c r="N31" s="26"/>
      <c r="O31" s="26">
        <v>2019.04</v>
      </c>
      <c r="P31" s="44">
        <v>8800</v>
      </c>
      <c r="Q31" s="44">
        <f t="shared" si="1"/>
        <v>8800</v>
      </c>
      <c r="R31" s="94">
        <f t="shared" si="3"/>
        <v>0</v>
      </c>
      <c r="S31" s="26"/>
      <c r="T31" s="154"/>
      <c r="U31" s="153"/>
      <c r="V31" s="153"/>
      <c r="W31" s="153"/>
      <c r="X31" s="153"/>
      <c r="Y31" s="153"/>
      <c r="Z31" s="155"/>
      <c r="AA31" s="155"/>
    </row>
    <row r="32" ht="29.15" customHeight="1" spans="1:27">
      <c r="A32" s="150">
        <v>27</v>
      </c>
      <c r="B32" s="27" t="s">
        <v>905</v>
      </c>
      <c r="C32" s="27"/>
      <c r="D32" s="26" t="s">
        <v>929</v>
      </c>
      <c r="E32" s="79" t="s">
        <v>935</v>
      </c>
      <c r="F32" s="26"/>
      <c r="G32" s="26"/>
      <c r="H32" s="79" t="s">
        <v>935</v>
      </c>
      <c r="I32" s="26" t="s">
        <v>290</v>
      </c>
      <c r="J32" s="79">
        <v>100</v>
      </c>
      <c r="K32" s="100">
        <v>95</v>
      </c>
      <c r="L32" s="43">
        <f t="shared" si="0"/>
        <v>9500</v>
      </c>
      <c r="M32" s="26" t="s">
        <v>65</v>
      </c>
      <c r="N32" s="26"/>
      <c r="O32" s="26">
        <v>2019.4</v>
      </c>
      <c r="P32" s="44">
        <v>9500</v>
      </c>
      <c r="Q32" s="44">
        <f t="shared" si="1"/>
        <v>9500</v>
      </c>
      <c r="R32" s="94">
        <f t="shared" si="3"/>
        <v>0</v>
      </c>
      <c r="S32" s="26"/>
      <c r="T32" s="154"/>
      <c r="U32" s="153"/>
      <c r="V32" s="153"/>
      <c r="W32" s="153"/>
      <c r="X32" s="153"/>
      <c r="Y32" s="153"/>
      <c r="Z32" s="155"/>
      <c r="AA32" s="155"/>
    </row>
    <row r="33" ht="29.15" customHeight="1" spans="1:27">
      <c r="A33" s="150">
        <v>28</v>
      </c>
      <c r="B33" s="27" t="s">
        <v>905</v>
      </c>
      <c r="C33" s="27"/>
      <c r="D33" s="26" t="s">
        <v>929</v>
      </c>
      <c r="E33" s="79" t="s">
        <v>936</v>
      </c>
      <c r="F33" s="26"/>
      <c r="G33" s="26"/>
      <c r="H33" s="79" t="s">
        <v>936</v>
      </c>
      <c r="I33" s="26" t="s">
        <v>125</v>
      </c>
      <c r="J33" s="79">
        <v>338</v>
      </c>
      <c r="K33" s="100">
        <v>72</v>
      </c>
      <c r="L33" s="43">
        <f t="shared" si="0"/>
        <v>24336</v>
      </c>
      <c r="M33" s="26" t="s">
        <v>65</v>
      </c>
      <c r="N33" s="26"/>
      <c r="O33" s="26">
        <v>2019.9</v>
      </c>
      <c r="P33" s="44">
        <v>24336</v>
      </c>
      <c r="Q33" s="44">
        <f t="shared" si="1"/>
        <v>24336</v>
      </c>
      <c r="R33" s="94">
        <f t="shared" si="3"/>
        <v>0</v>
      </c>
      <c r="S33" s="26"/>
      <c r="T33" s="154"/>
      <c r="U33" s="153"/>
      <c r="V33" s="153"/>
      <c r="W33" s="153"/>
      <c r="X33" s="153"/>
      <c r="Y33" s="153"/>
      <c r="Z33" s="155"/>
      <c r="AA33" s="155"/>
    </row>
    <row r="34" ht="29.15" customHeight="1" spans="1:27">
      <c r="A34" s="150">
        <v>29</v>
      </c>
      <c r="B34" s="27" t="s">
        <v>905</v>
      </c>
      <c r="C34" s="27"/>
      <c r="D34" s="26" t="s">
        <v>929</v>
      </c>
      <c r="E34" s="26" t="s">
        <v>937</v>
      </c>
      <c r="F34" s="26"/>
      <c r="G34" s="26"/>
      <c r="H34" s="26" t="s">
        <v>937</v>
      </c>
      <c r="I34" s="26" t="s">
        <v>290</v>
      </c>
      <c r="J34" s="79">
        <v>200</v>
      </c>
      <c r="K34" s="100">
        <v>50</v>
      </c>
      <c r="L34" s="43">
        <f t="shared" si="0"/>
        <v>10000</v>
      </c>
      <c r="M34" s="26" t="s">
        <v>65</v>
      </c>
      <c r="N34" s="26"/>
      <c r="O34" s="26">
        <v>2019.9</v>
      </c>
      <c r="P34" s="44">
        <v>10000</v>
      </c>
      <c r="Q34" s="44">
        <f t="shared" si="1"/>
        <v>10000</v>
      </c>
      <c r="R34" s="94">
        <f t="shared" si="3"/>
        <v>0</v>
      </c>
      <c r="S34" s="26"/>
      <c r="T34" s="154"/>
      <c r="U34" s="153"/>
      <c r="V34" s="153"/>
      <c r="W34" s="153"/>
      <c r="X34" s="153"/>
      <c r="Y34" s="153"/>
      <c r="Z34" s="155"/>
      <c r="AA34" s="155"/>
    </row>
    <row r="35" ht="29.15" customHeight="1" spans="1:27">
      <c r="A35" s="150">
        <v>30</v>
      </c>
      <c r="B35" s="27" t="s">
        <v>905</v>
      </c>
      <c r="C35" s="293"/>
      <c r="D35" s="26" t="s">
        <v>938</v>
      </c>
      <c r="E35" s="26" t="s">
        <v>115</v>
      </c>
      <c r="F35" s="26"/>
      <c r="G35" s="26"/>
      <c r="H35" s="26" t="s">
        <v>115</v>
      </c>
      <c r="I35" s="26" t="s">
        <v>64</v>
      </c>
      <c r="J35" s="26">
        <v>2000</v>
      </c>
      <c r="K35" s="100">
        <v>4</v>
      </c>
      <c r="L35" s="43">
        <f t="shared" si="0"/>
        <v>8000</v>
      </c>
      <c r="M35" s="26" t="s">
        <v>65</v>
      </c>
      <c r="N35" s="26"/>
      <c r="O35" s="26">
        <v>2019.03</v>
      </c>
      <c r="P35" s="44">
        <v>8000</v>
      </c>
      <c r="Q35" s="44">
        <f t="shared" si="1"/>
        <v>8000</v>
      </c>
      <c r="R35" s="94">
        <f t="shared" si="3"/>
        <v>0</v>
      </c>
      <c r="S35" s="297"/>
      <c r="T35" s="298"/>
      <c r="U35" s="299"/>
      <c r="V35" s="299"/>
      <c r="W35" s="299"/>
      <c r="X35" s="299"/>
      <c r="Y35" s="299"/>
      <c r="Z35" s="301"/>
      <c r="AA35" s="301"/>
    </row>
    <row r="36" ht="29.15" customHeight="1" spans="1:27">
      <c r="A36" s="150">
        <v>31</v>
      </c>
      <c r="B36" s="27" t="s">
        <v>905</v>
      </c>
      <c r="C36" s="293"/>
      <c r="D36" s="26" t="s">
        <v>938</v>
      </c>
      <c r="E36" s="26" t="s">
        <v>939</v>
      </c>
      <c r="F36" s="26"/>
      <c r="G36" s="26"/>
      <c r="H36" s="26" t="s">
        <v>939</v>
      </c>
      <c r="I36" s="26" t="s">
        <v>114</v>
      </c>
      <c r="J36" s="26">
        <v>1000</v>
      </c>
      <c r="K36" s="100">
        <v>10</v>
      </c>
      <c r="L36" s="43">
        <f t="shared" si="0"/>
        <v>10000</v>
      </c>
      <c r="M36" s="26" t="s">
        <v>65</v>
      </c>
      <c r="N36" s="26"/>
      <c r="O36" s="26">
        <v>2019.04</v>
      </c>
      <c r="P36" s="44">
        <v>10000</v>
      </c>
      <c r="Q36" s="44">
        <f t="shared" si="1"/>
        <v>10000</v>
      </c>
      <c r="R36" s="94">
        <f t="shared" si="3"/>
        <v>0</v>
      </c>
      <c r="S36" s="26"/>
      <c r="T36" s="154"/>
      <c r="U36" s="153"/>
      <c r="V36" s="153"/>
      <c r="W36" s="153"/>
      <c r="X36" s="153"/>
      <c r="Y36" s="153"/>
      <c r="Z36" s="155"/>
      <c r="AA36" s="155"/>
    </row>
    <row r="37" ht="29.15" customHeight="1" spans="1:27">
      <c r="A37" s="150">
        <v>32</v>
      </c>
      <c r="B37" s="27" t="s">
        <v>905</v>
      </c>
      <c r="C37" s="293"/>
      <c r="D37" s="26" t="s">
        <v>938</v>
      </c>
      <c r="E37" s="26" t="s">
        <v>940</v>
      </c>
      <c r="F37" s="26"/>
      <c r="G37" s="26"/>
      <c r="H37" s="26" t="s">
        <v>940</v>
      </c>
      <c r="I37" s="26" t="s">
        <v>114</v>
      </c>
      <c r="J37" s="26">
        <v>25000</v>
      </c>
      <c r="K37" s="100">
        <v>1</v>
      </c>
      <c r="L37" s="43">
        <f t="shared" si="0"/>
        <v>25000</v>
      </c>
      <c r="M37" s="26" t="s">
        <v>65</v>
      </c>
      <c r="N37" s="26"/>
      <c r="O37" s="26">
        <v>2019.05</v>
      </c>
      <c r="P37" s="44">
        <v>25000</v>
      </c>
      <c r="Q37" s="44">
        <f t="shared" si="1"/>
        <v>25000</v>
      </c>
      <c r="R37" s="94">
        <f t="shared" si="3"/>
        <v>0</v>
      </c>
      <c r="S37" s="26"/>
      <c r="T37" s="154"/>
      <c r="U37" s="153"/>
      <c r="V37" s="153"/>
      <c r="W37" s="153"/>
      <c r="X37" s="153"/>
      <c r="Y37" s="153"/>
      <c r="Z37" s="155"/>
      <c r="AA37" s="155"/>
    </row>
    <row r="38" ht="29.15" customHeight="1" spans="1:27">
      <c r="A38" s="150">
        <v>33</v>
      </c>
      <c r="B38" s="27" t="s">
        <v>905</v>
      </c>
      <c r="C38" s="293"/>
      <c r="D38" s="26" t="s">
        <v>938</v>
      </c>
      <c r="E38" s="26" t="s">
        <v>941</v>
      </c>
      <c r="F38" s="26"/>
      <c r="G38" s="26"/>
      <c r="H38" s="26" t="s">
        <v>941</v>
      </c>
      <c r="I38" s="26" t="s">
        <v>64</v>
      </c>
      <c r="J38" s="26">
        <v>3500</v>
      </c>
      <c r="K38" s="100">
        <v>4</v>
      </c>
      <c r="L38" s="43">
        <f t="shared" ref="L38:L63" si="4">SUM(J38*K38)</f>
        <v>14000</v>
      </c>
      <c r="M38" s="26" t="s">
        <v>65</v>
      </c>
      <c r="N38" s="26"/>
      <c r="O38" s="26">
        <v>2019.06</v>
      </c>
      <c r="P38" s="44">
        <v>14000</v>
      </c>
      <c r="Q38" s="44">
        <f t="shared" ref="Q38:Q57" si="5">P38</f>
        <v>14000</v>
      </c>
      <c r="R38" s="94">
        <f t="shared" si="3"/>
        <v>0</v>
      </c>
      <c r="S38" s="26"/>
      <c r="T38" s="154"/>
      <c r="U38" s="153"/>
      <c r="V38" s="153"/>
      <c r="W38" s="153"/>
      <c r="X38" s="153"/>
      <c r="Y38" s="153"/>
      <c r="Z38" s="155"/>
      <c r="AA38" s="155"/>
    </row>
    <row r="39" ht="29.15" customHeight="1" spans="1:27">
      <c r="A39" s="150">
        <v>34</v>
      </c>
      <c r="B39" s="27" t="s">
        <v>905</v>
      </c>
      <c r="C39" s="293"/>
      <c r="D39" s="26" t="s">
        <v>938</v>
      </c>
      <c r="E39" s="26" t="s">
        <v>922</v>
      </c>
      <c r="F39" s="26"/>
      <c r="G39" s="26"/>
      <c r="H39" s="26" t="s">
        <v>922</v>
      </c>
      <c r="I39" s="26" t="s">
        <v>855</v>
      </c>
      <c r="J39" s="26">
        <v>5000</v>
      </c>
      <c r="K39" s="100">
        <v>2</v>
      </c>
      <c r="L39" s="43">
        <f t="shared" si="4"/>
        <v>10000</v>
      </c>
      <c r="M39" s="26" t="s">
        <v>65</v>
      </c>
      <c r="N39" s="26"/>
      <c r="O39" s="26" t="s">
        <v>942</v>
      </c>
      <c r="P39" s="44">
        <v>10000</v>
      </c>
      <c r="Q39" s="44">
        <f t="shared" si="5"/>
        <v>10000</v>
      </c>
      <c r="R39" s="94">
        <f t="shared" si="3"/>
        <v>0</v>
      </c>
      <c r="S39" s="26"/>
      <c r="T39" s="154"/>
      <c r="U39" s="153"/>
      <c r="V39" s="153"/>
      <c r="W39" s="153"/>
      <c r="X39" s="153"/>
      <c r="Y39" s="153"/>
      <c r="Z39" s="155"/>
      <c r="AA39" s="155"/>
    </row>
    <row r="40" ht="29.15" customHeight="1" spans="1:27">
      <c r="A40" s="150">
        <v>35</v>
      </c>
      <c r="B40" s="27" t="s">
        <v>905</v>
      </c>
      <c r="C40" s="293"/>
      <c r="D40" s="26" t="s">
        <v>938</v>
      </c>
      <c r="E40" s="26" t="s">
        <v>96</v>
      </c>
      <c r="F40" s="26"/>
      <c r="G40" s="26"/>
      <c r="H40" s="26" t="s">
        <v>96</v>
      </c>
      <c r="I40" s="26" t="s">
        <v>64</v>
      </c>
      <c r="J40" s="26">
        <v>3800</v>
      </c>
      <c r="K40" s="100">
        <v>7</v>
      </c>
      <c r="L40" s="43">
        <f t="shared" si="4"/>
        <v>26600</v>
      </c>
      <c r="M40" s="26" t="s">
        <v>65</v>
      </c>
      <c r="N40" s="26"/>
      <c r="O40" s="26">
        <v>2019.09</v>
      </c>
      <c r="P40" s="44">
        <v>26600</v>
      </c>
      <c r="Q40" s="44">
        <f t="shared" si="5"/>
        <v>26600</v>
      </c>
      <c r="R40" s="94">
        <f t="shared" si="3"/>
        <v>0</v>
      </c>
      <c r="S40" s="26"/>
      <c r="T40" s="154"/>
      <c r="U40" s="153"/>
      <c r="V40" s="153"/>
      <c r="W40" s="153"/>
      <c r="X40" s="153"/>
      <c r="Y40" s="153"/>
      <c r="Z40" s="155"/>
      <c r="AA40" s="155"/>
    </row>
    <row r="41" ht="29.15" customHeight="1" spans="1:27">
      <c r="A41" s="150">
        <v>36</v>
      </c>
      <c r="B41" s="27" t="s">
        <v>905</v>
      </c>
      <c r="C41" s="293"/>
      <c r="D41" s="26" t="s">
        <v>938</v>
      </c>
      <c r="E41" s="26" t="s">
        <v>924</v>
      </c>
      <c r="F41" s="26"/>
      <c r="G41" s="26"/>
      <c r="H41" s="26" t="s">
        <v>924</v>
      </c>
      <c r="I41" s="26" t="s">
        <v>290</v>
      </c>
      <c r="J41" s="26">
        <v>800</v>
      </c>
      <c r="K41" s="100">
        <v>30</v>
      </c>
      <c r="L41" s="43">
        <f t="shared" si="4"/>
        <v>24000</v>
      </c>
      <c r="M41" s="26" t="s">
        <v>65</v>
      </c>
      <c r="N41" s="26"/>
      <c r="O41" s="26">
        <v>2019.1</v>
      </c>
      <c r="P41" s="44">
        <v>24000</v>
      </c>
      <c r="Q41" s="44">
        <f t="shared" si="5"/>
        <v>24000</v>
      </c>
      <c r="R41" s="94">
        <f t="shared" si="3"/>
        <v>0</v>
      </c>
      <c r="S41" s="26"/>
      <c r="T41" s="154"/>
      <c r="U41" s="153"/>
      <c r="V41" s="153"/>
      <c r="W41" s="153"/>
      <c r="X41" s="153"/>
      <c r="Y41" s="153"/>
      <c r="Z41" s="155"/>
      <c r="AA41" s="155"/>
    </row>
    <row r="42" ht="29.15" customHeight="1" spans="1:27">
      <c r="A42" s="150">
        <v>37</v>
      </c>
      <c r="B42" s="27" t="s">
        <v>905</v>
      </c>
      <c r="C42" s="293"/>
      <c r="D42" s="26" t="s">
        <v>943</v>
      </c>
      <c r="E42" s="26" t="s">
        <v>944</v>
      </c>
      <c r="F42" s="26"/>
      <c r="G42" s="26"/>
      <c r="H42" s="26" t="s">
        <v>944</v>
      </c>
      <c r="I42" s="26" t="s">
        <v>945</v>
      </c>
      <c r="J42" s="26">
        <v>1</v>
      </c>
      <c r="K42" s="100">
        <v>6000</v>
      </c>
      <c r="L42" s="43">
        <f t="shared" si="4"/>
        <v>6000</v>
      </c>
      <c r="M42" s="26" t="s">
        <v>65</v>
      </c>
      <c r="N42" s="26"/>
      <c r="O42" s="26">
        <v>2019.3</v>
      </c>
      <c r="P42" s="44">
        <v>6000</v>
      </c>
      <c r="Q42" s="44">
        <f t="shared" si="5"/>
        <v>6000</v>
      </c>
      <c r="R42" s="94">
        <f t="shared" si="3"/>
        <v>0</v>
      </c>
      <c r="S42" s="297"/>
      <c r="T42" s="298"/>
      <c r="U42" s="299"/>
      <c r="V42" s="299"/>
      <c r="W42" s="299"/>
      <c r="X42" s="299"/>
      <c r="Y42" s="299"/>
      <c r="Z42" s="301"/>
      <c r="AA42" s="301"/>
    </row>
    <row r="43" ht="29.15" customHeight="1" spans="1:27">
      <c r="A43" s="150">
        <v>38</v>
      </c>
      <c r="B43" s="27" t="s">
        <v>905</v>
      </c>
      <c r="C43" s="293"/>
      <c r="D43" s="26" t="s">
        <v>943</v>
      </c>
      <c r="E43" s="26" t="s">
        <v>946</v>
      </c>
      <c r="F43" s="26"/>
      <c r="G43" s="26"/>
      <c r="H43" s="26" t="s">
        <v>946</v>
      </c>
      <c r="I43" s="26" t="s">
        <v>64</v>
      </c>
      <c r="J43" s="26">
        <v>3000</v>
      </c>
      <c r="K43" s="100">
        <v>2</v>
      </c>
      <c r="L43" s="43">
        <f t="shared" si="4"/>
        <v>6000</v>
      </c>
      <c r="M43" s="26" t="s">
        <v>65</v>
      </c>
      <c r="N43" s="26"/>
      <c r="O43" s="26">
        <v>2019.3</v>
      </c>
      <c r="P43" s="44">
        <v>6000</v>
      </c>
      <c r="Q43" s="44">
        <f t="shared" si="5"/>
        <v>6000</v>
      </c>
      <c r="R43" s="94">
        <f t="shared" si="3"/>
        <v>0</v>
      </c>
      <c r="S43" s="26"/>
      <c r="T43" s="154"/>
      <c r="U43" s="153"/>
      <c r="V43" s="153"/>
      <c r="W43" s="153"/>
      <c r="X43" s="153"/>
      <c r="Y43" s="153"/>
      <c r="Z43" s="155"/>
      <c r="AA43" s="155"/>
    </row>
    <row r="44" ht="29.15" customHeight="1" spans="1:27">
      <c r="A44" s="150">
        <v>39</v>
      </c>
      <c r="B44" s="27" t="s">
        <v>905</v>
      </c>
      <c r="C44" s="293"/>
      <c r="D44" s="26" t="s">
        <v>943</v>
      </c>
      <c r="E44" s="26" t="s">
        <v>947</v>
      </c>
      <c r="F44" s="26"/>
      <c r="G44" s="26"/>
      <c r="H44" s="26" t="s">
        <v>947</v>
      </c>
      <c r="I44" s="26" t="s">
        <v>125</v>
      </c>
      <c r="J44" s="26">
        <v>1500</v>
      </c>
      <c r="K44" s="100">
        <v>1</v>
      </c>
      <c r="L44" s="43">
        <f t="shared" si="4"/>
        <v>1500</v>
      </c>
      <c r="M44" s="26" t="s">
        <v>65</v>
      </c>
      <c r="N44" s="26"/>
      <c r="O44" s="26">
        <v>2019.4</v>
      </c>
      <c r="P44" s="44">
        <v>1500</v>
      </c>
      <c r="Q44" s="44">
        <f t="shared" si="5"/>
        <v>1500</v>
      </c>
      <c r="R44" s="94">
        <f t="shared" si="3"/>
        <v>0</v>
      </c>
      <c r="S44" s="26"/>
      <c r="T44" s="154"/>
      <c r="U44" s="153"/>
      <c r="V44" s="153"/>
      <c r="W44" s="153"/>
      <c r="X44" s="153"/>
      <c r="Y44" s="153"/>
      <c r="Z44" s="155"/>
      <c r="AA44" s="155"/>
    </row>
    <row r="45" ht="29.15" customHeight="1" spans="1:27">
      <c r="A45" s="150">
        <v>40</v>
      </c>
      <c r="B45" s="27" t="s">
        <v>905</v>
      </c>
      <c r="C45" s="293"/>
      <c r="D45" s="26" t="s">
        <v>943</v>
      </c>
      <c r="E45" s="26" t="s">
        <v>948</v>
      </c>
      <c r="F45" s="26"/>
      <c r="G45" s="26"/>
      <c r="H45" s="26" t="s">
        <v>948</v>
      </c>
      <c r="I45" s="26" t="s">
        <v>64</v>
      </c>
      <c r="J45" s="26">
        <v>1500</v>
      </c>
      <c r="K45" s="100">
        <v>2</v>
      </c>
      <c r="L45" s="43">
        <f t="shared" si="4"/>
        <v>3000</v>
      </c>
      <c r="M45" s="26" t="s">
        <v>65</v>
      </c>
      <c r="N45" s="26"/>
      <c r="O45" s="26">
        <v>2019.4</v>
      </c>
      <c r="P45" s="44">
        <v>3000</v>
      </c>
      <c r="Q45" s="44">
        <f t="shared" si="5"/>
        <v>3000</v>
      </c>
      <c r="R45" s="94">
        <f t="shared" si="3"/>
        <v>0</v>
      </c>
      <c r="S45" s="26"/>
      <c r="T45" s="154"/>
      <c r="U45" s="153"/>
      <c r="V45" s="153"/>
      <c r="W45" s="153"/>
      <c r="X45" s="153"/>
      <c r="Y45" s="153"/>
      <c r="Z45" s="155"/>
      <c r="AA45" s="155"/>
    </row>
    <row r="46" ht="29.15" customHeight="1" spans="1:27">
      <c r="A46" s="150">
        <v>41</v>
      </c>
      <c r="B46" s="27" t="s">
        <v>905</v>
      </c>
      <c r="C46" s="293"/>
      <c r="D46" s="26" t="s">
        <v>943</v>
      </c>
      <c r="E46" s="26" t="s">
        <v>949</v>
      </c>
      <c r="F46" s="26"/>
      <c r="G46" s="26"/>
      <c r="H46" s="26" t="s">
        <v>949</v>
      </c>
      <c r="I46" s="26" t="s">
        <v>89</v>
      </c>
      <c r="J46" s="26">
        <v>1200</v>
      </c>
      <c r="K46" s="100">
        <v>2</v>
      </c>
      <c r="L46" s="43">
        <f t="shared" si="4"/>
        <v>2400</v>
      </c>
      <c r="M46" s="26" t="s">
        <v>65</v>
      </c>
      <c r="N46" s="26"/>
      <c r="O46" s="26">
        <v>2019.4</v>
      </c>
      <c r="P46" s="44">
        <v>2400</v>
      </c>
      <c r="Q46" s="44">
        <f t="shared" si="5"/>
        <v>2400</v>
      </c>
      <c r="R46" s="94">
        <f t="shared" si="3"/>
        <v>0</v>
      </c>
      <c r="S46" s="26"/>
      <c r="T46" s="154"/>
      <c r="U46" s="153"/>
      <c r="V46" s="153"/>
      <c r="W46" s="153"/>
      <c r="X46" s="153"/>
      <c r="Y46" s="153"/>
      <c r="Z46" s="155"/>
      <c r="AA46" s="155"/>
    </row>
    <row r="47" ht="29.15" customHeight="1" spans="1:27">
      <c r="A47" s="150">
        <v>42</v>
      </c>
      <c r="B47" s="27" t="s">
        <v>905</v>
      </c>
      <c r="C47" s="293"/>
      <c r="D47" s="26" t="s">
        <v>950</v>
      </c>
      <c r="E47" s="26" t="s">
        <v>951</v>
      </c>
      <c r="F47" s="26"/>
      <c r="G47" s="26"/>
      <c r="H47" s="26" t="s">
        <v>951</v>
      </c>
      <c r="I47" s="26" t="s">
        <v>114</v>
      </c>
      <c r="J47" s="26">
        <v>15000</v>
      </c>
      <c r="K47" s="100">
        <v>1</v>
      </c>
      <c r="L47" s="43">
        <f t="shared" si="4"/>
        <v>15000</v>
      </c>
      <c r="M47" s="26" t="s">
        <v>65</v>
      </c>
      <c r="N47" s="26"/>
      <c r="O47" s="26" t="s">
        <v>921</v>
      </c>
      <c r="P47" s="44">
        <v>15000</v>
      </c>
      <c r="Q47" s="44">
        <f t="shared" si="5"/>
        <v>15000</v>
      </c>
      <c r="R47" s="94">
        <f t="shared" si="3"/>
        <v>0</v>
      </c>
      <c r="S47" s="26"/>
      <c r="T47" s="154"/>
      <c r="U47" s="153"/>
      <c r="V47" s="153"/>
      <c r="W47" s="153"/>
      <c r="X47" s="153"/>
      <c r="Y47" s="153"/>
      <c r="Z47" s="155"/>
      <c r="AA47" s="155"/>
    </row>
    <row r="48" ht="29.15" customHeight="1" spans="1:27">
      <c r="A48" s="150">
        <v>43</v>
      </c>
      <c r="B48" s="27" t="s">
        <v>905</v>
      </c>
      <c r="C48" s="293"/>
      <c r="D48" s="26" t="s">
        <v>950</v>
      </c>
      <c r="E48" s="26" t="s">
        <v>952</v>
      </c>
      <c r="F48" s="26"/>
      <c r="G48" s="26"/>
      <c r="H48" s="26" t="s">
        <v>952</v>
      </c>
      <c r="I48" s="26" t="s">
        <v>64</v>
      </c>
      <c r="J48" s="26">
        <v>6280</v>
      </c>
      <c r="K48" s="100">
        <v>4</v>
      </c>
      <c r="L48" s="43">
        <f t="shared" si="4"/>
        <v>25120</v>
      </c>
      <c r="M48" s="26" t="s">
        <v>65</v>
      </c>
      <c r="N48" s="26"/>
      <c r="O48" s="26" t="s">
        <v>921</v>
      </c>
      <c r="P48" s="44">
        <v>25120</v>
      </c>
      <c r="Q48" s="44">
        <f t="shared" si="5"/>
        <v>25120</v>
      </c>
      <c r="R48" s="94">
        <f t="shared" si="3"/>
        <v>0</v>
      </c>
      <c r="S48" s="26"/>
      <c r="T48" s="154"/>
      <c r="U48" s="153"/>
      <c r="V48" s="153"/>
      <c r="W48" s="153"/>
      <c r="X48" s="153"/>
      <c r="Y48" s="153"/>
      <c r="Z48" s="155"/>
      <c r="AA48" s="155"/>
    </row>
    <row r="49" ht="29.15" customHeight="1" spans="1:27">
      <c r="A49" s="150">
        <v>44</v>
      </c>
      <c r="B49" s="27" t="s">
        <v>905</v>
      </c>
      <c r="C49" s="293"/>
      <c r="D49" s="26" t="s">
        <v>950</v>
      </c>
      <c r="E49" s="26" t="s">
        <v>288</v>
      </c>
      <c r="F49" s="26"/>
      <c r="G49" s="26"/>
      <c r="H49" s="26" t="s">
        <v>953</v>
      </c>
      <c r="I49" s="26" t="s">
        <v>290</v>
      </c>
      <c r="J49" s="26">
        <v>268</v>
      </c>
      <c r="K49" s="100">
        <v>100</v>
      </c>
      <c r="L49" s="43">
        <f t="shared" si="4"/>
        <v>26800</v>
      </c>
      <c r="M49" s="26" t="s">
        <v>65</v>
      </c>
      <c r="N49" s="26"/>
      <c r="O49" s="26" t="s">
        <v>921</v>
      </c>
      <c r="P49" s="44">
        <v>26800</v>
      </c>
      <c r="Q49" s="44">
        <f t="shared" si="5"/>
        <v>26800</v>
      </c>
      <c r="R49" s="94">
        <f t="shared" si="3"/>
        <v>0</v>
      </c>
      <c r="S49" s="26"/>
      <c r="T49" s="154"/>
      <c r="U49" s="153"/>
      <c r="V49" s="153"/>
      <c r="W49" s="153"/>
      <c r="X49" s="153"/>
      <c r="Y49" s="153"/>
      <c r="Z49" s="155"/>
      <c r="AA49" s="155"/>
    </row>
    <row r="50" ht="29.15" customHeight="1" spans="1:27">
      <c r="A50" s="150">
        <v>45</v>
      </c>
      <c r="B50" s="27" t="s">
        <v>905</v>
      </c>
      <c r="C50" s="293"/>
      <c r="D50" s="26" t="s">
        <v>950</v>
      </c>
      <c r="E50" s="26"/>
      <c r="F50" s="26"/>
      <c r="G50" s="26"/>
      <c r="H50" s="26" t="s">
        <v>898</v>
      </c>
      <c r="I50" s="26" t="s">
        <v>290</v>
      </c>
      <c r="J50" s="26">
        <v>300</v>
      </c>
      <c r="K50" s="100">
        <v>50</v>
      </c>
      <c r="L50" s="43">
        <f t="shared" si="4"/>
        <v>15000</v>
      </c>
      <c r="M50" s="26" t="s">
        <v>65</v>
      </c>
      <c r="N50" s="26"/>
      <c r="O50" s="26" t="s">
        <v>921</v>
      </c>
      <c r="P50" s="44">
        <v>15000</v>
      </c>
      <c r="Q50" s="44">
        <f t="shared" si="5"/>
        <v>15000</v>
      </c>
      <c r="R50" s="94">
        <f t="shared" si="3"/>
        <v>0</v>
      </c>
      <c r="S50" s="26"/>
      <c r="T50" s="154"/>
      <c r="U50" s="153"/>
      <c r="V50" s="153"/>
      <c r="W50" s="153"/>
      <c r="X50" s="153"/>
      <c r="Y50" s="153"/>
      <c r="Z50" s="155"/>
      <c r="AA50" s="155"/>
    </row>
    <row r="51" ht="29.15" customHeight="1" spans="1:27">
      <c r="A51" s="150">
        <v>46</v>
      </c>
      <c r="B51" s="27" t="s">
        <v>905</v>
      </c>
      <c r="C51" s="293"/>
      <c r="D51" s="26" t="s">
        <v>954</v>
      </c>
      <c r="E51" s="26" t="s">
        <v>955</v>
      </c>
      <c r="F51" s="26" t="s">
        <v>170</v>
      </c>
      <c r="G51" s="26"/>
      <c r="H51" s="26" t="s">
        <v>955</v>
      </c>
      <c r="I51" s="26" t="s">
        <v>64</v>
      </c>
      <c r="J51" s="26">
        <v>4000</v>
      </c>
      <c r="K51" s="100">
        <v>3</v>
      </c>
      <c r="L51" s="43">
        <f t="shared" si="4"/>
        <v>12000</v>
      </c>
      <c r="M51" s="26" t="s">
        <v>65</v>
      </c>
      <c r="N51" s="26"/>
      <c r="O51" s="26" t="s">
        <v>921</v>
      </c>
      <c r="P51" s="44">
        <v>12000</v>
      </c>
      <c r="Q51" s="44">
        <f t="shared" si="5"/>
        <v>12000</v>
      </c>
      <c r="R51" s="94">
        <f t="shared" si="3"/>
        <v>0</v>
      </c>
      <c r="S51" s="26"/>
      <c r="T51" s="154"/>
      <c r="U51" s="153"/>
      <c r="V51" s="153"/>
      <c r="W51" s="153"/>
      <c r="X51" s="153"/>
      <c r="Y51" s="153"/>
      <c r="Z51" s="155"/>
      <c r="AA51" s="155"/>
    </row>
    <row r="52" ht="29.15" customHeight="1" spans="1:27">
      <c r="A52" s="150">
        <v>47</v>
      </c>
      <c r="B52" s="27" t="s">
        <v>905</v>
      </c>
      <c r="C52" s="293"/>
      <c r="D52" s="26" t="s">
        <v>954</v>
      </c>
      <c r="E52" s="26" t="s">
        <v>956</v>
      </c>
      <c r="F52" s="26" t="s">
        <v>170</v>
      </c>
      <c r="G52" s="26"/>
      <c r="H52" s="26" t="s">
        <v>956</v>
      </c>
      <c r="I52" s="26" t="s">
        <v>125</v>
      </c>
      <c r="J52" s="26">
        <v>3000</v>
      </c>
      <c r="K52" s="100">
        <v>3</v>
      </c>
      <c r="L52" s="43">
        <f t="shared" si="4"/>
        <v>9000</v>
      </c>
      <c r="M52" s="26" t="s">
        <v>65</v>
      </c>
      <c r="N52" s="26"/>
      <c r="O52" s="26" t="s">
        <v>921</v>
      </c>
      <c r="P52" s="44">
        <v>9000</v>
      </c>
      <c r="Q52" s="44">
        <f t="shared" si="5"/>
        <v>9000</v>
      </c>
      <c r="R52" s="94">
        <f t="shared" si="3"/>
        <v>0</v>
      </c>
      <c r="S52" s="26"/>
      <c r="T52" s="154"/>
      <c r="U52" s="153"/>
      <c r="V52" s="153"/>
      <c r="W52" s="153"/>
      <c r="X52" s="153"/>
      <c r="Y52" s="153"/>
      <c r="Z52" s="155"/>
      <c r="AA52" s="155"/>
    </row>
    <row r="53" ht="29.15" customHeight="1" spans="1:27">
      <c r="A53" s="150">
        <v>48</v>
      </c>
      <c r="B53" s="27" t="s">
        <v>905</v>
      </c>
      <c r="C53" s="293"/>
      <c r="D53" s="26" t="s">
        <v>954</v>
      </c>
      <c r="E53" s="26" t="s">
        <v>957</v>
      </c>
      <c r="F53" s="26" t="s">
        <v>958</v>
      </c>
      <c r="G53" s="26"/>
      <c r="H53" s="26" t="s">
        <v>959</v>
      </c>
      <c r="I53" s="26" t="s">
        <v>64</v>
      </c>
      <c r="J53" s="43">
        <v>6000</v>
      </c>
      <c r="K53" s="26">
        <v>1</v>
      </c>
      <c r="L53" s="43">
        <f t="shared" si="4"/>
        <v>6000</v>
      </c>
      <c r="M53" s="26" t="s">
        <v>65</v>
      </c>
      <c r="N53" s="26"/>
      <c r="O53" s="26" t="s">
        <v>921</v>
      </c>
      <c r="P53" s="44">
        <v>6000</v>
      </c>
      <c r="Q53" s="44">
        <f t="shared" si="5"/>
        <v>6000</v>
      </c>
      <c r="R53" s="94">
        <f t="shared" si="3"/>
        <v>0</v>
      </c>
      <c r="S53" s="26"/>
      <c r="T53" s="154"/>
      <c r="U53" s="153"/>
      <c r="V53" s="153"/>
      <c r="W53" s="153"/>
      <c r="X53" s="153"/>
      <c r="Y53" s="153"/>
      <c r="Z53" s="155"/>
      <c r="AA53" s="155"/>
    </row>
    <row r="54" ht="29.15" customHeight="1" spans="1:27">
      <c r="A54" s="150">
        <v>49</v>
      </c>
      <c r="B54" s="27" t="s">
        <v>905</v>
      </c>
      <c r="C54" s="293"/>
      <c r="D54" s="26" t="s">
        <v>954</v>
      </c>
      <c r="E54" s="26" t="s">
        <v>960</v>
      </c>
      <c r="F54" s="26" t="s">
        <v>61</v>
      </c>
      <c r="G54" s="26"/>
      <c r="H54" s="26" t="s">
        <v>961</v>
      </c>
      <c r="I54" s="26" t="s">
        <v>64</v>
      </c>
      <c r="J54" s="26">
        <v>3000</v>
      </c>
      <c r="K54" s="26">
        <v>6</v>
      </c>
      <c r="L54" s="43">
        <f t="shared" si="4"/>
        <v>18000</v>
      </c>
      <c r="M54" s="26" t="s">
        <v>65</v>
      </c>
      <c r="N54" s="26"/>
      <c r="O54" s="26" t="s">
        <v>921</v>
      </c>
      <c r="P54" s="44">
        <v>18000</v>
      </c>
      <c r="Q54" s="44">
        <f t="shared" si="5"/>
        <v>18000</v>
      </c>
      <c r="R54" s="94">
        <f t="shared" si="3"/>
        <v>0</v>
      </c>
      <c r="S54" s="26"/>
      <c r="T54" s="154"/>
      <c r="U54" s="153"/>
      <c r="V54" s="153"/>
      <c r="W54" s="153"/>
      <c r="X54" s="153"/>
      <c r="Y54" s="153"/>
      <c r="Z54" s="155"/>
      <c r="AA54" s="155"/>
    </row>
    <row r="55" ht="29.15" customHeight="1" spans="1:27">
      <c r="A55" s="150">
        <v>50</v>
      </c>
      <c r="B55" s="27" t="s">
        <v>905</v>
      </c>
      <c r="C55" s="293"/>
      <c r="D55" s="26" t="s">
        <v>954</v>
      </c>
      <c r="E55" s="26" t="s">
        <v>962</v>
      </c>
      <c r="F55" s="26" t="s">
        <v>170</v>
      </c>
      <c r="G55" s="26"/>
      <c r="H55" s="26" t="s">
        <v>963</v>
      </c>
      <c r="I55" s="153" t="s">
        <v>105</v>
      </c>
      <c r="J55" s="26">
        <v>70</v>
      </c>
      <c r="K55" s="26">
        <v>150</v>
      </c>
      <c r="L55" s="43">
        <f t="shared" si="4"/>
        <v>10500</v>
      </c>
      <c r="M55" s="26" t="s">
        <v>65</v>
      </c>
      <c r="N55" s="26"/>
      <c r="O55" s="26" t="s">
        <v>921</v>
      </c>
      <c r="P55" s="44">
        <v>10500</v>
      </c>
      <c r="Q55" s="44">
        <f t="shared" si="5"/>
        <v>10500</v>
      </c>
      <c r="R55" s="94">
        <f t="shared" si="3"/>
        <v>0</v>
      </c>
      <c r="S55" s="26"/>
      <c r="T55" s="154"/>
      <c r="U55" s="153"/>
      <c r="V55" s="153"/>
      <c r="W55" s="153"/>
      <c r="X55" s="153"/>
      <c r="Y55" s="153"/>
      <c r="Z55" s="155"/>
      <c r="AA55" s="155"/>
    </row>
    <row r="56" ht="29.15" customHeight="1" spans="1:27">
      <c r="A56" s="150">
        <v>51</v>
      </c>
      <c r="B56" s="27" t="s">
        <v>905</v>
      </c>
      <c r="C56" s="293"/>
      <c r="D56" s="26" t="s">
        <v>954</v>
      </c>
      <c r="E56" s="26" t="s">
        <v>926</v>
      </c>
      <c r="F56" s="26" t="s">
        <v>629</v>
      </c>
      <c r="G56" s="26"/>
      <c r="H56" s="26" t="s">
        <v>964</v>
      </c>
      <c r="I56" s="26" t="s">
        <v>114</v>
      </c>
      <c r="J56" s="43">
        <v>20000</v>
      </c>
      <c r="K56" s="26">
        <v>1</v>
      </c>
      <c r="L56" s="43">
        <f t="shared" si="4"/>
        <v>20000</v>
      </c>
      <c r="M56" s="26" t="s">
        <v>65</v>
      </c>
      <c r="N56" s="26"/>
      <c r="O56" s="26" t="s">
        <v>921</v>
      </c>
      <c r="P56" s="44">
        <v>20000</v>
      </c>
      <c r="Q56" s="44">
        <f t="shared" si="5"/>
        <v>20000</v>
      </c>
      <c r="R56" s="94">
        <f t="shared" si="3"/>
        <v>0</v>
      </c>
      <c r="S56" s="297"/>
      <c r="T56" s="298"/>
      <c r="U56" s="299"/>
      <c r="V56" s="299"/>
      <c r="W56" s="299"/>
      <c r="X56" s="299"/>
      <c r="Y56" s="299"/>
      <c r="Z56" s="301"/>
      <c r="AA56" s="301"/>
    </row>
    <row r="57" ht="29.15" customHeight="1" spans="1:27">
      <c r="A57" s="150">
        <v>52</v>
      </c>
      <c r="B57" s="27" t="s">
        <v>905</v>
      </c>
      <c r="C57" s="293"/>
      <c r="D57" s="26" t="s">
        <v>954</v>
      </c>
      <c r="E57" s="26" t="s">
        <v>636</v>
      </c>
      <c r="F57" s="26" t="s">
        <v>489</v>
      </c>
      <c r="G57" s="26"/>
      <c r="H57" s="26" t="s">
        <v>965</v>
      </c>
      <c r="I57" s="26" t="s">
        <v>64</v>
      </c>
      <c r="J57" s="26">
        <v>17000</v>
      </c>
      <c r="K57" s="26">
        <v>1</v>
      </c>
      <c r="L57" s="43">
        <f t="shared" si="4"/>
        <v>17000</v>
      </c>
      <c r="M57" s="26" t="s">
        <v>65</v>
      </c>
      <c r="N57" s="26"/>
      <c r="O57" s="26" t="s">
        <v>921</v>
      </c>
      <c r="P57" s="44">
        <v>17000</v>
      </c>
      <c r="Q57" s="44">
        <f t="shared" si="5"/>
        <v>17000</v>
      </c>
      <c r="R57" s="94">
        <f t="shared" si="3"/>
        <v>0</v>
      </c>
      <c r="S57" s="26"/>
      <c r="T57" s="154"/>
      <c r="U57" s="153"/>
      <c r="V57" s="153"/>
      <c r="W57" s="153"/>
      <c r="X57" s="153"/>
      <c r="Y57" s="153"/>
      <c r="Z57" s="155"/>
      <c r="AA57" s="155"/>
    </row>
    <row r="58" ht="29.15" customHeight="1" spans="1:27">
      <c r="A58" s="150">
        <v>53</v>
      </c>
      <c r="B58" s="27" t="s">
        <v>905</v>
      </c>
      <c r="C58" s="27"/>
      <c r="D58" s="26" t="s">
        <v>918</v>
      </c>
      <c r="E58" s="26" t="s">
        <v>115</v>
      </c>
      <c r="F58" s="26"/>
      <c r="G58" s="26"/>
      <c r="H58" s="26" t="s">
        <v>115</v>
      </c>
      <c r="I58" s="26" t="s">
        <v>64</v>
      </c>
      <c r="J58" s="26">
        <v>1800</v>
      </c>
      <c r="K58" s="100">
        <v>1</v>
      </c>
      <c r="L58" s="43">
        <f t="shared" si="4"/>
        <v>1800</v>
      </c>
      <c r="M58" s="26" t="s">
        <v>65</v>
      </c>
      <c r="N58" s="26"/>
      <c r="O58" s="26">
        <v>201904</v>
      </c>
      <c r="P58" s="44">
        <v>1800</v>
      </c>
      <c r="Q58" s="44">
        <v>1800</v>
      </c>
      <c r="R58" s="94"/>
      <c r="S58" s="26"/>
      <c r="T58" s="154"/>
      <c r="U58" s="153"/>
      <c r="V58" s="153"/>
      <c r="W58" s="153"/>
      <c r="X58" s="153"/>
      <c r="Y58" s="153"/>
      <c r="Z58" s="155"/>
      <c r="AA58" s="155"/>
    </row>
    <row r="59" ht="29.15" customHeight="1" spans="1:27">
      <c r="A59" s="150">
        <v>54</v>
      </c>
      <c r="B59" s="27" t="s">
        <v>905</v>
      </c>
      <c r="C59" s="293"/>
      <c r="D59" s="26" t="s">
        <v>943</v>
      </c>
      <c r="E59" s="26" t="s">
        <v>944</v>
      </c>
      <c r="F59" s="26"/>
      <c r="G59" s="26"/>
      <c r="H59" s="26" t="s">
        <v>944</v>
      </c>
      <c r="I59" s="26" t="s">
        <v>945</v>
      </c>
      <c r="J59" s="26">
        <v>1</v>
      </c>
      <c r="K59" s="100">
        <v>6000</v>
      </c>
      <c r="L59" s="43">
        <f t="shared" si="4"/>
        <v>6000</v>
      </c>
      <c r="M59" s="26" t="s">
        <v>65</v>
      </c>
      <c r="N59" s="26"/>
      <c r="O59" s="26">
        <v>2019.3</v>
      </c>
      <c r="P59" s="44">
        <v>6000</v>
      </c>
      <c r="Q59" s="44">
        <v>6000</v>
      </c>
      <c r="R59" s="94"/>
      <c r="S59" s="26"/>
      <c r="T59" s="154"/>
      <c r="U59" s="153"/>
      <c r="V59" s="153"/>
      <c r="W59" s="153"/>
      <c r="X59" s="153"/>
      <c r="Y59" s="153"/>
      <c r="Z59" s="155"/>
      <c r="AA59" s="155"/>
    </row>
    <row r="60" ht="29.15" customHeight="1" spans="1:27">
      <c r="A60" s="150">
        <v>55</v>
      </c>
      <c r="B60" s="27" t="s">
        <v>905</v>
      </c>
      <c r="C60" s="293"/>
      <c r="D60" s="26" t="s">
        <v>943</v>
      </c>
      <c r="E60" s="26" t="s">
        <v>946</v>
      </c>
      <c r="F60" s="26"/>
      <c r="G60" s="26"/>
      <c r="H60" s="26" t="s">
        <v>946</v>
      </c>
      <c r="I60" s="26" t="s">
        <v>64</v>
      </c>
      <c r="J60" s="26">
        <v>3000</v>
      </c>
      <c r="K60" s="100">
        <v>2</v>
      </c>
      <c r="L60" s="43">
        <f t="shared" si="4"/>
        <v>6000</v>
      </c>
      <c r="M60" s="26" t="s">
        <v>65</v>
      </c>
      <c r="N60" s="26"/>
      <c r="O60" s="26">
        <v>2019.3</v>
      </c>
      <c r="P60" s="44">
        <v>6000</v>
      </c>
      <c r="Q60" s="44">
        <v>6000</v>
      </c>
      <c r="R60" s="94"/>
      <c r="S60" s="26"/>
      <c r="T60" s="154"/>
      <c r="U60" s="153"/>
      <c r="V60" s="153"/>
      <c r="W60" s="153"/>
      <c r="X60" s="153"/>
      <c r="Y60" s="153"/>
      <c r="Z60" s="155"/>
      <c r="AA60" s="155"/>
    </row>
    <row r="61" ht="29.15" customHeight="1" spans="1:27">
      <c r="A61" s="150">
        <v>56</v>
      </c>
      <c r="B61" s="27" t="s">
        <v>905</v>
      </c>
      <c r="C61" s="293"/>
      <c r="D61" s="26" t="s">
        <v>943</v>
      </c>
      <c r="E61" s="26" t="s">
        <v>947</v>
      </c>
      <c r="F61" s="26"/>
      <c r="G61" s="26"/>
      <c r="H61" s="26" t="s">
        <v>947</v>
      </c>
      <c r="I61" s="26" t="s">
        <v>966</v>
      </c>
      <c r="J61" s="26">
        <v>1500</v>
      </c>
      <c r="K61" s="100">
        <v>1</v>
      </c>
      <c r="L61" s="43">
        <f t="shared" si="4"/>
        <v>1500</v>
      </c>
      <c r="M61" s="26" t="s">
        <v>65</v>
      </c>
      <c r="N61" s="26"/>
      <c r="O61" s="26">
        <v>2019.4</v>
      </c>
      <c r="P61" s="44">
        <v>1500</v>
      </c>
      <c r="Q61" s="44">
        <v>1500</v>
      </c>
      <c r="R61" s="94"/>
      <c r="S61" s="26"/>
      <c r="T61" s="154"/>
      <c r="U61" s="153"/>
      <c r="V61" s="153"/>
      <c r="W61" s="153"/>
      <c r="X61" s="153"/>
      <c r="Y61" s="153"/>
      <c r="Z61" s="155"/>
      <c r="AA61" s="155"/>
    </row>
    <row r="62" ht="29.15" customHeight="1" spans="1:27">
      <c r="A62" s="150">
        <v>57</v>
      </c>
      <c r="B62" s="27" t="s">
        <v>905</v>
      </c>
      <c r="C62" s="293"/>
      <c r="D62" s="26" t="s">
        <v>943</v>
      </c>
      <c r="E62" s="26" t="s">
        <v>948</v>
      </c>
      <c r="F62" s="26"/>
      <c r="G62" s="26"/>
      <c r="H62" s="26" t="s">
        <v>948</v>
      </c>
      <c r="I62" s="26" t="s">
        <v>125</v>
      </c>
      <c r="J62" s="26">
        <v>1500</v>
      </c>
      <c r="K62" s="100">
        <v>2</v>
      </c>
      <c r="L62" s="43">
        <f t="shared" si="4"/>
        <v>3000</v>
      </c>
      <c r="M62" s="26" t="s">
        <v>65</v>
      </c>
      <c r="N62" s="26"/>
      <c r="O62" s="26">
        <v>2019.4</v>
      </c>
      <c r="P62" s="44">
        <v>3000</v>
      </c>
      <c r="Q62" s="44">
        <v>3000</v>
      </c>
      <c r="R62" s="94"/>
      <c r="S62" s="26"/>
      <c r="T62" s="154"/>
      <c r="U62" s="153"/>
      <c r="V62" s="153"/>
      <c r="W62" s="153"/>
      <c r="X62" s="153"/>
      <c r="Y62" s="153"/>
      <c r="Z62" s="155"/>
      <c r="AA62" s="155"/>
    </row>
    <row r="63" ht="29.15" customHeight="1" spans="1:27">
      <c r="A63" s="150">
        <v>58</v>
      </c>
      <c r="B63" s="27" t="s">
        <v>905</v>
      </c>
      <c r="C63" s="293"/>
      <c r="D63" s="26" t="s">
        <v>943</v>
      </c>
      <c r="E63" s="26" t="s">
        <v>949</v>
      </c>
      <c r="F63" s="26"/>
      <c r="G63" s="26"/>
      <c r="H63" s="26" t="s">
        <v>949</v>
      </c>
      <c r="I63" s="26" t="s">
        <v>89</v>
      </c>
      <c r="J63" s="26">
        <v>1200</v>
      </c>
      <c r="K63" s="100">
        <v>2</v>
      </c>
      <c r="L63" s="43">
        <f t="shared" si="4"/>
        <v>2400</v>
      </c>
      <c r="M63" s="26" t="s">
        <v>65</v>
      </c>
      <c r="N63" s="26"/>
      <c r="O63" s="26">
        <v>2019.4</v>
      </c>
      <c r="P63" s="44">
        <v>2400</v>
      </c>
      <c r="Q63" s="44">
        <v>2400</v>
      </c>
      <c r="R63" s="94"/>
      <c r="S63" s="26"/>
      <c r="T63" s="154"/>
      <c r="U63" s="153"/>
      <c r="V63" s="153"/>
      <c r="W63" s="153"/>
      <c r="X63" s="153"/>
      <c r="Y63" s="153"/>
      <c r="Z63" s="155"/>
      <c r="AA63" s="155"/>
    </row>
    <row r="64" spans="1:27">
      <c r="A64" s="1"/>
      <c r="B64" s="1"/>
      <c r="C64" s="1"/>
      <c r="D64" s="3"/>
      <c r="E64" s="2"/>
      <c r="F64" s="2"/>
      <c r="G64" s="2"/>
      <c r="H64" s="3"/>
      <c r="I64" s="2"/>
      <c r="J64" s="1"/>
      <c r="K64" s="2"/>
      <c r="L64" s="33"/>
      <c r="M64" s="2"/>
      <c r="N64" s="3"/>
      <c r="O64" s="32"/>
      <c r="P64" s="33"/>
      <c r="Q64" s="33"/>
      <c r="R64" s="33"/>
      <c r="S64" s="2"/>
      <c r="T64" s="1"/>
      <c r="U64" s="2"/>
      <c r="V64" s="2"/>
      <c r="W64" s="2"/>
      <c r="X64" s="2"/>
      <c r="Y64" s="2"/>
      <c r="Z64" s="31"/>
      <c r="AA64" s="31"/>
    </row>
    <row r="65" spans="1:27">
      <c r="A65" s="1"/>
      <c r="B65" s="1"/>
      <c r="C65" s="1"/>
      <c r="D65" s="3"/>
      <c r="E65" s="2"/>
      <c r="F65" s="2"/>
      <c r="G65" s="2"/>
      <c r="H65" s="3"/>
      <c r="I65" s="2"/>
      <c r="J65" s="1"/>
      <c r="K65" s="2"/>
      <c r="L65" s="33"/>
      <c r="M65" s="2"/>
      <c r="N65" s="3"/>
      <c r="O65" s="32"/>
      <c r="P65" s="33"/>
      <c r="Q65" s="33"/>
      <c r="R65" s="33"/>
      <c r="S65" s="2"/>
      <c r="T65" s="1"/>
      <c r="U65" s="2"/>
      <c r="V65" s="2"/>
      <c r="W65" s="2"/>
      <c r="X65" s="2"/>
      <c r="Y65" s="2"/>
      <c r="Z65" s="31"/>
      <c r="AA65" s="31"/>
    </row>
    <row r="66" spans="1:27">
      <c r="A66" s="1"/>
      <c r="B66" s="1"/>
      <c r="C66" s="1"/>
      <c r="D66" s="3"/>
      <c r="E66" s="2"/>
      <c r="F66" s="2"/>
      <c r="G66" s="2"/>
      <c r="H66" s="3"/>
      <c r="I66" s="2"/>
      <c r="J66" s="1"/>
      <c r="K66" s="2"/>
      <c r="L66" s="33"/>
      <c r="M66" s="2"/>
      <c r="N66" s="3"/>
      <c r="O66" s="32"/>
      <c r="P66" s="33"/>
      <c r="Q66" s="33"/>
      <c r="R66" s="33"/>
      <c r="S66" s="2"/>
      <c r="T66" s="1"/>
      <c r="U66" s="2"/>
      <c r="V66" s="2"/>
      <c r="W66" s="2"/>
      <c r="X66" s="2"/>
      <c r="Y66" s="2"/>
      <c r="Z66" s="31"/>
      <c r="AA66" s="31"/>
    </row>
    <row r="67" spans="1:27">
      <c r="A67" s="1"/>
      <c r="B67" s="1"/>
      <c r="C67" s="1"/>
      <c r="D67" s="3"/>
      <c r="E67" s="2"/>
      <c r="F67" s="2"/>
      <c r="G67" s="2"/>
      <c r="H67" s="3"/>
      <c r="I67" s="2"/>
      <c r="J67" s="1"/>
      <c r="K67" s="2"/>
      <c r="L67" s="33"/>
      <c r="M67" s="2"/>
      <c r="N67" s="3"/>
      <c r="O67" s="32"/>
      <c r="P67" s="33"/>
      <c r="Q67" s="33"/>
      <c r="R67" s="33"/>
      <c r="S67" s="2"/>
      <c r="T67" s="1"/>
      <c r="U67" s="2"/>
      <c r="V67" s="2"/>
      <c r="W67" s="2"/>
      <c r="X67" s="2"/>
      <c r="Y67" s="2"/>
      <c r="Z67" s="31"/>
      <c r="AA67" s="31"/>
    </row>
    <row r="68" spans="1:27">
      <c r="A68" s="1"/>
      <c r="B68" s="1"/>
      <c r="C68" s="1"/>
      <c r="D68" s="3"/>
      <c r="E68" s="2"/>
      <c r="F68" s="2"/>
      <c r="G68" s="2"/>
      <c r="H68" s="3"/>
      <c r="I68" s="2"/>
      <c r="J68" s="1"/>
      <c r="K68" s="2"/>
      <c r="L68" s="33"/>
      <c r="M68" s="2"/>
      <c r="N68" s="3"/>
      <c r="O68" s="32"/>
      <c r="P68" s="33"/>
      <c r="Q68" s="33"/>
      <c r="R68" s="33"/>
      <c r="S68" s="2"/>
      <c r="T68" s="1"/>
      <c r="U68" s="2"/>
      <c r="V68" s="2"/>
      <c r="W68" s="2"/>
      <c r="X68" s="2"/>
      <c r="Y68" s="2"/>
      <c r="Z68" s="31"/>
      <c r="AA68" s="31"/>
    </row>
    <row r="69" spans="1:27">
      <c r="A69" s="1"/>
      <c r="B69" s="1"/>
      <c r="C69" s="1"/>
      <c r="D69" s="3"/>
      <c r="E69" s="2"/>
      <c r="F69" s="2"/>
      <c r="G69" s="2"/>
      <c r="H69" s="3"/>
      <c r="I69" s="2"/>
      <c r="J69" s="1"/>
      <c r="K69" s="2"/>
      <c r="L69" s="33"/>
      <c r="M69" s="2"/>
      <c r="N69" s="3"/>
      <c r="O69" s="32"/>
      <c r="P69" s="33"/>
      <c r="Q69" s="33"/>
      <c r="R69" s="33"/>
      <c r="S69" s="2"/>
      <c r="T69" s="1"/>
      <c r="U69" s="2"/>
      <c r="V69" s="2"/>
      <c r="W69" s="2"/>
      <c r="X69" s="2"/>
      <c r="Y69" s="2"/>
      <c r="Z69" s="31"/>
      <c r="AA69" s="31"/>
    </row>
    <row r="70" spans="1:27">
      <c r="A70" s="1"/>
      <c r="B70" s="1"/>
      <c r="C70" s="1"/>
      <c r="D70" s="3"/>
      <c r="E70" s="2"/>
      <c r="F70" s="2"/>
      <c r="G70" s="2"/>
      <c r="H70" s="3"/>
      <c r="I70" s="2"/>
      <c r="J70" s="1"/>
      <c r="K70" s="2"/>
      <c r="L70" s="33"/>
      <c r="M70" s="2"/>
      <c r="N70" s="3"/>
      <c r="O70" s="32"/>
      <c r="P70" s="33"/>
      <c r="Q70" s="33"/>
      <c r="R70" s="33"/>
      <c r="S70" s="2"/>
      <c r="T70" s="1"/>
      <c r="U70" s="2"/>
      <c r="V70" s="2"/>
      <c r="W70" s="2"/>
      <c r="X70" s="2"/>
      <c r="Y70" s="2"/>
      <c r="Z70" s="31"/>
      <c r="AA70" s="31"/>
    </row>
    <row r="71" spans="1:27">
      <c r="A71" s="1"/>
      <c r="B71" s="1"/>
      <c r="C71" s="1"/>
      <c r="D71" s="3"/>
      <c r="E71" s="2"/>
      <c r="F71" s="2"/>
      <c r="G71" s="2"/>
      <c r="H71" s="3"/>
      <c r="I71" s="2"/>
      <c r="J71" s="1"/>
      <c r="K71" s="2"/>
      <c r="L71" s="33"/>
      <c r="M71" s="2"/>
      <c r="N71" s="3"/>
      <c r="O71" s="32"/>
      <c r="P71" s="33"/>
      <c r="Q71" s="33"/>
      <c r="R71" s="33"/>
      <c r="S71" s="2"/>
      <c r="T71" s="1"/>
      <c r="U71" s="2"/>
      <c r="V71" s="2"/>
      <c r="W71" s="2"/>
      <c r="X71" s="2"/>
      <c r="Y71" s="2"/>
      <c r="Z71" s="31"/>
      <c r="AA71" s="31"/>
    </row>
    <row r="72" spans="1:27">
      <c r="A72" s="1"/>
      <c r="B72" s="1"/>
      <c r="C72" s="1"/>
      <c r="D72" s="3"/>
      <c r="E72" s="2"/>
      <c r="F72" s="2"/>
      <c r="G72" s="2"/>
      <c r="H72" s="3"/>
      <c r="I72" s="2"/>
      <c r="J72" s="1"/>
      <c r="K72" s="2"/>
      <c r="L72" s="33"/>
      <c r="M72" s="2"/>
      <c r="N72" s="3"/>
      <c r="O72" s="32"/>
      <c r="P72" s="33"/>
      <c r="Q72" s="33"/>
      <c r="R72" s="33"/>
      <c r="S72" s="2"/>
      <c r="T72" s="1"/>
      <c r="U72" s="2"/>
      <c r="V72" s="2"/>
      <c r="W72" s="2"/>
      <c r="X72" s="2"/>
      <c r="Y72" s="2"/>
      <c r="Z72" s="31"/>
      <c r="AA72" s="31"/>
    </row>
    <row r="73" spans="1:27">
      <c r="A73" s="1"/>
      <c r="B73" s="1"/>
      <c r="C73" s="1"/>
      <c r="D73" s="3"/>
      <c r="E73" s="2"/>
      <c r="F73" s="2"/>
      <c r="G73" s="2"/>
      <c r="H73" s="3"/>
      <c r="I73" s="2"/>
      <c r="J73" s="1"/>
      <c r="K73" s="2"/>
      <c r="L73" s="33"/>
      <c r="M73" s="2"/>
      <c r="N73" s="3"/>
      <c r="O73" s="32"/>
      <c r="P73" s="33"/>
      <c r="Q73" s="33"/>
      <c r="R73" s="33"/>
      <c r="S73" s="2"/>
      <c r="T73" s="1"/>
      <c r="U73" s="2"/>
      <c r="V73" s="2"/>
      <c r="W73" s="2"/>
      <c r="X73" s="2"/>
      <c r="Y73" s="2"/>
      <c r="Z73" s="31"/>
      <c r="AA73" s="31"/>
    </row>
    <row r="74" spans="1:27">
      <c r="A74" s="1"/>
      <c r="B74" s="1"/>
      <c r="C74" s="1"/>
      <c r="D74" s="3"/>
      <c r="E74" s="2"/>
      <c r="F74" s="2"/>
      <c r="G74" s="2"/>
      <c r="H74" s="3"/>
      <c r="I74" s="2"/>
      <c r="J74" s="1"/>
      <c r="K74" s="2"/>
      <c r="L74" s="33"/>
      <c r="M74" s="2"/>
      <c r="N74" s="3"/>
      <c r="O74" s="32"/>
      <c r="P74" s="33"/>
      <c r="Q74" s="33"/>
      <c r="R74" s="33"/>
      <c r="S74" s="2"/>
      <c r="T74" s="1"/>
      <c r="U74" s="2"/>
      <c r="V74" s="2"/>
      <c r="W74" s="2"/>
      <c r="X74" s="2"/>
      <c r="Y74" s="2"/>
      <c r="Z74" s="31"/>
      <c r="AA74" s="31"/>
    </row>
    <row r="75" spans="1:27">
      <c r="A75" s="1"/>
      <c r="B75" s="1"/>
      <c r="C75" s="1"/>
      <c r="D75" s="3"/>
      <c r="E75" s="2"/>
      <c r="F75" s="2"/>
      <c r="G75" s="2"/>
      <c r="H75" s="3"/>
      <c r="I75" s="2"/>
      <c r="J75" s="1"/>
      <c r="K75" s="2"/>
      <c r="L75" s="33"/>
      <c r="M75" s="2"/>
      <c r="N75" s="3"/>
      <c r="O75" s="32"/>
      <c r="P75" s="33"/>
      <c r="Q75" s="33"/>
      <c r="R75" s="33"/>
      <c r="S75" s="2"/>
      <c r="T75" s="1"/>
      <c r="U75" s="2"/>
      <c r="V75" s="2"/>
      <c r="W75" s="2"/>
      <c r="X75" s="2"/>
      <c r="Y75" s="2"/>
      <c r="Z75" s="31"/>
      <c r="AA75" s="31"/>
    </row>
    <row r="76" spans="1:27">
      <c r="A76" s="1"/>
      <c r="B76" s="1"/>
      <c r="C76" s="1"/>
      <c r="D76" s="3"/>
      <c r="E76" s="2"/>
      <c r="F76" s="2"/>
      <c r="G76" s="2"/>
      <c r="H76" s="3"/>
      <c r="I76" s="2"/>
      <c r="J76" s="1"/>
      <c r="K76" s="2"/>
      <c r="L76" s="33"/>
      <c r="M76" s="2"/>
      <c r="N76" s="3"/>
      <c r="O76" s="32"/>
      <c r="P76" s="33"/>
      <c r="Q76" s="33"/>
      <c r="R76" s="33"/>
      <c r="S76" s="2"/>
      <c r="T76" s="1"/>
      <c r="U76" s="2"/>
      <c r="V76" s="2"/>
      <c r="W76" s="2"/>
      <c r="X76" s="2"/>
      <c r="Y76" s="2"/>
      <c r="Z76" s="31"/>
      <c r="AA76" s="31"/>
    </row>
    <row r="77" spans="1:27">
      <c r="A77" s="1"/>
      <c r="B77" s="1"/>
      <c r="C77" s="1"/>
      <c r="D77" s="3"/>
      <c r="E77" s="2"/>
      <c r="F77" s="2"/>
      <c r="G77" s="2"/>
      <c r="H77" s="3"/>
      <c r="I77" s="2"/>
      <c r="J77" s="1"/>
      <c r="K77" s="2"/>
      <c r="L77" s="33"/>
      <c r="M77" s="2"/>
      <c r="N77" s="3"/>
      <c r="O77" s="32"/>
      <c r="P77" s="33"/>
      <c r="Q77" s="33"/>
      <c r="R77" s="33"/>
      <c r="S77" s="2"/>
      <c r="T77" s="1"/>
      <c r="U77" s="2"/>
      <c r="V77" s="2"/>
      <c r="W77" s="2"/>
      <c r="X77" s="2"/>
      <c r="Y77" s="2"/>
      <c r="Z77" s="31"/>
      <c r="AA77" s="31"/>
    </row>
    <row r="78" spans="1:27">
      <c r="A78" s="1"/>
      <c r="B78" s="1"/>
      <c r="C78" s="1"/>
      <c r="D78" s="3"/>
      <c r="E78" s="2"/>
      <c r="F78" s="2"/>
      <c r="G78" s="2"/>
      <c r="H78" s="3"/>
      <c r="I78" s="2"/>
      <c r="J78" s="1"/>
      <c r="K78" s="2"/>
      <c r="L78" s="33"/>
      <c r="M78" s="2"/>
      <c r="N78" s="3"/>
      <c r="O78" s="32"/>
      <c r="P78" s="33"/>
      <c r="Q78" s="33"/>
      <c r="R78" s="33"/>
      <c r="S78" s="2"/>
      <c r="T78" s="1"/>
      <c r="U78" s="2"/>
      <c r="V78" s="2"/>
      <c r="W78" s="2"/>
      <c r="X78" s="2"/>
      <c r="Y78" s="2"/>
      <c r="Z78" s="31"/>
      <c r="AA78" s="31"/>
    </row>
    <row r="79" spans="1:27">
      <c r="A79" s="1"/>
      <c r="B79" s="1"/>
      <c r="C79" s="1"/>
      <c r="D79" s="3"/>
      <c r="E79" s="2"/>
      <c r="F79" s="2"/>
      <c r="G79" s="2"/>
      <c r="H79" s="3"/>
      <c r="I79" s="2"/>
      <c r="J79" s="1"/>
      <c r="K79" s="2"/>
      <c r="L79" s="33"/>
      <c r="M79" s="2"/>
      <c r="N79" s="3"/>
      <c r="O79" s="32"/>
      <c r="P79" s="33"/>
      <c r="Q79" s="33"/>
      <c r="R79" s="33"/>
      <c r="S79" s="2"/>
      <c r="T79" s="1"/>
      <c r="U79" s="2"/>
      <c r="V79" s="2"/>
      <c r="W79" s="2"/>
      <c r="X79" s="2"/>
      <c r="Y79" s="2"/>
      <c r="Z79" s="31"/>
      <c r="AA79" s="31"/>
    </row>
    <row r="80" spans="1:27">
      <c r="A80" s="1"/>
      <c r="B80" s="1"/>
      <c r="C80" s="1"/>
      <c r="D80" s="3"/>
      <c r="E80" s="2"/>
      <c r="F80" s="2"/>
      <c r="G80" s="2"/>
      <c r="H80" s="3"/>
      <c r="I80" s="2"/>
      <c r="J80" s="1"/>
      <c r="K80" s="2"/>
      <c r="L80" s="33"/>
      <c r="M80" s="2"/>
      <c r="N80" s="3"/>
      <c r="O80" s="32"/>
      <c r="P80" s="33"/>
      <c r="Q80" s="33"/>
      <c r="R80" s="33"/>
      <c r="S80" s="2"/>
      <c r="T80" s="1"/>
      <c r="U80" s="2"/>
      <c r="V80" s="2"/>
      <c r="W80" s="2"/>
      <c r="X80" s="2"/>
      <c r="Y80" s="2"/>
      <c r="Z80" s="31"/>
      <c r="AA80" s="31"/>
    </row>
    <row r="81" spans="1:27">
      <c r="A81" s="1"/>
      <c r="B81" s="1"/>
      <c r="C81" s="1"/>
      <c r="D81" s="3"/>
      <c r="E81" s="2"/>
      <c r="F81" s="2"/>
      <c r="G81" s="2"/>
      <c r="H81" s="3"/>
      <c r="I81" s="2"/>
      <c r="J81" s="1"/>
      <c r="K81" s="2"/>
      <c r="L81" s="33"/>
      <c r="M81" s="2"/>
      <c r="N81" s="3"/>
      <c r="O81" s="32"/>
      <c r="P81" s="33"/>
      <c r="Q81" s="33"/>
      <c r="R81" s="33"/>
      <c r="S81" s="2"/>
      <c r="T81" s="1"/>
      <c r="U81" s="2"/>
      <c r="V81" s="2"/>
      <c r="W81" s="2"/>
      <c r="X81" s="2"/>
      <c r="Y81" s="2"/>
      <c r="Z81" s="31"/>
      <c r="AA81" s="31"/>
    </row>
    <row r="82" spans="1:27">
      <c r="A82" s="1"/>
      <c r="B82" s="1"/>
      <c r="C82" s="1"/>
      <c r="D82" s="3"/>
      <c r="E82" s="2"/>
      <c r="F82" s="2"/>
      <c r="G82" s="2"/>
      <c r="H82" s="3"/>
      <c r="I82" s="2"/>
      <c r="J82" s="1"/>
      <c r="K82" s="2"/>
      <c r="L82" s="33"/>
      <c r="M82" s="2"/>
      <c r="N82" s="3"/>
      <c r="O82" s="32"/>
      <c r="P82" s="33"/>
      <c r="Q82" s="33"/>
      <c r="R82" s="33"/>
      <c r="S82" s="2"/>
      <c r="T82" s="1"/>
      <c r="U82" s="2"/>
      <c r="V82" s="2"/>
      <c r="W82" s="2"/>
      <c r="X82" s="2"/>
      <c r="Y82" s="2"/>
      <c r="Z82" s="31"/>
      <c r="AA82" s="31"/>
    </row>
    <row r="83" spans="1:27">
      <c r="A83" s="1"/>
      <c r="B83" s="1"/>
      <c r="C83" s="1"/>
      <c r="D83" s="3"/>
      <c r="E83" s="2"/>
      <c r="F83" s="2"/>
      <c r="G83" s="2"/>
      <c r="H83" s="3"/>
      <c r="I83" s="2"/>
      <c r="J83" s="1"/>
      <c r="K83" s="2"/>
      <c r="L83" s="33"/>
      <c r="M83" s="2"/>
      <c r="N83" s="3"/>
      <c r="O83" s="32"/>
      <c r="P83" s="33"/>
      <c r="Q83" s="33"/>
      <c r="R83" s="33"/>
      <c r="S83" s="2"/>
      <c r="T83" s="1"/>
      <c r="U83" s="2"/>
      <c r="V83" s="2"/>
      <c r="W83" s="2"/>
      <c r="X83" s="2"/>
      <c r="Y83" s="2"/>
      <c r="Z83" s="31"/>
      <c r="AA83" s="31"/>
    </row>
    <row r="84" spans="1:27">
      <c r="A84" s="1"/>
      <c r="B84" s="1"/>
      <c r="C84" s="1"/>
      <c r="D84" s="3"/>
      <c r="E84" s="2"/>
      <c r="F84" s="2"/>
      <c r="G84" s="2"/>
      <c r="H84" s="3"/>
      <c r="I84" s="2"/>
      <c r="J84" s="1"/>
      <c r="K84" s="2"/>
      <c r="L84" s="33"/>
      <c r="M84" s="2"/>
      <c r="N84" s="3"/>
      <c r="O84" s="32"/>
      <c r="P84" s="33"/>
      <c r="Q84" s="33"/>
      <c r="R84" s="33"/>
      <c r="S84" s="2"/>
      <c r="T84" s="1"/>
      <c r="U84" s="2"/>
      <c r="V84" s="2"/>
      <c r="W84" s="2"/>
      <c r="X84" s="2"/>
      <c r="Y84" s="2"/>
      <c r="Z84" s="31"/>
      <c r="AA84" s="31"/>
    </row>
    <row r="85" spans="1:27">
      <c r="A85" s="1"/>
      <c r="B85" s="1"/>
      <c r="C85" s="1"/>
      <c r="D85" s="3"/>
      <c r="E85" s="2"/>
      <c r="F85" s="2"/>
      <c r="G85" s="2"/>
      <c r="H85" s="3"/>
      <c r="I85" s="2"/>
      <c r="J85" s="1"/>
      <c r="K85" s="2"/>
      <c r="L85" s="33"/>
      <c r="M85" s="2"/>
      <c r="N85" s="3"/>
      <c r="O85" s="32"/>
      <c r="P85" s="33"/>
      <c r="Q85" s="33"/>
      <c r="R85" s="33"/>
      <c r="S85" s="2"/>
      <c r="T85" s="1"/>
      <c r="U85" s="2"/>
      <c r="V85" s="2"/>
      <c r="W85" s="2"/>
      <c r="X85" s="2"/>
      <c r="Y85" s="2"/>
      <c r="Z85" s="31"/>
      <c r="AA85" s="31"/>
    </row>
    <row r="86" spans="1:27">
      <c r="A86" s="1"/>
      <c r="B86" s="1"/>
      <c r="C86" s="1"/>
      <c r="D86" s="3"/>
      <c r="E86" s="2"/>
      <c r="F86" s="2"/>
      <c r="G86" s="2"/>
      <c r="H86" s="3"/>
      <c r="I86" s="2"/>
      <c r="J86" s="1"/>
      <c r="K86" s="2"/>
      <c r="L86" s="33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2"/>
      <c r="F87" s="2"/>
      <c r="G87" s="2"/>
      <c r="H87" s="3"/>
      <c r="I87" s="2"/>
      <c r="J87" s="1"/>
      <c r="K87" s="2"/>
      <c r="L87" s="33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2"/>
      <c r="F88" s="2"/>
      <c r="G88" s="2"/>
      <c r="H88" s="3"/>
      <c r="I88" s="2"/>
      <c r="J88" s="1"/>
      <c r="K88" s="2"/>
      <c r="L88" s="33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2"/>
      <c r="F89" s="2"/>
      <c r="G89" s="2"/>
      <c r="H89" s="3"/>
      <c r="I89" s="2"/>
      <c r="J89" s="1"/>
      <c r="K89" s="2"/>
      <c r="L89" s="33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2"/>
      <c r="F90" s="2"/>
      <c r="G90" s="2"/>
      <c r="H90" s="3"/>
      <c r="I90" s="2"/>
      <c r="J90" s="1"/>
      <c r="K90" s="2"/>
      <c r="L90" s="33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2"/>
      <c r="F91" s="2"/>
      <c r="G91" s="2"/>
      <c r="H91" s="3"/>
      <c r="I91" s="2"/>
      <c r="J91" s="1"/>
      <c r="K91" s="2"/>
      <c r="L91" s="33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2"/>
      <c r="F92" s="2"/>
      <c r="G92" s="2"/>
      <c r="H92" s="3"/>
      <c r="I92" s="2"/>
      <c r="J92" s="1"/>
      <c r="K92" s="2"/>
      <c r="L92" s="33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2"/>
      <c r="F93" s="2"/>
      <c r="G93" s="2"/>
      <c r="H93" s="3"/>
      <c r="I93" s="2"/>
      <c r="J93" s="1"/>
      <c r="K93" s="2"/>
      <c r="L93" s="33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2"/>
      <c r="F94" s="2"/>
      <c r="G94" s="2"/>
      <c r="H94" s="3"/>
      <c r="I94" s="2"/>
      <c r="J94" s="1"/>
      <c r="K94" s="2"/>
      <c r="L94" s="33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2"/>
      <c r="F95" s="2"/>
      <c r="G95" s="2"/>
      <c r="H95" s="3"/>
      <c r="I95" s="2"/>
      <c r="J95" s="1"/>
      <c r="K95" s="2"/>
      <c r="L95" s="33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2"/>
      <c r="F96" s="2"/>
      <c r="G96" s="2"/>
      <c r="H96" s="3"/>
      <c r="I96" s="2"/>
      <c r="J96" s="1"/>
      <c r="K96" s="2"/>
      <c r="L96" s="33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2"/>
      <c r="F97" s="2"/>
      <c r="G97" s="2"/>
      <c r="H97" s="3"/>
      <c r="I97" s="2"/>
      <c r="J97" s="1"/>
      <c r="K97" s="2"/>
      <c r="L97" s="33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2"/>
      <c r="F98" s="2"/>
      <c r="G98" s="2"/>
      <c r="H98" s="3"/>
      <c r="I98" s="2"/>
      <c r="J98" s="1"/>
      <c r="K98" s="2"/>
      <c r="L98" s="33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2"/>
      <c r="F99" s="2"/>
      <c r="G99" s="2"/>
      <c r="H99" s="3"/>
      <c r="I99" s="2"/>
      <c r="J99" s="1"/>
      <c r="K99" s="2"/>
      <c r="L99" s="33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2"/>
      <c r="F100" s="2"/>
      <c r="G100" s="2"/>
      <c r="H100" s="3"/>
      <c r="I100" s="2"/>
      <c r="J100" s="1"/>
      <c r="K100" s="2"/>
      <c r="L100" s="33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2"/>
      <c r="F101" s="2"/>
      <c r="G101" s="2"/>
      <c r="H101" s="3"/>
      <c r="I101" s="2"/>
      <c r="J101" s="1"/>
      <c r="K101" s="2"/>
      <c r="L101" s="33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2"/>
      <c r="F102" s="2"/>
      <c r="G102" s="2"/>
      <c r="H102" s="3"/>
      <c r="I102" s="2"/>
      <c r="J102" s="1"/>
      <c r="K102" s="2"/>
      <c r="L102" s="33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2"/>
      <c r="F103" s="2"/>
      <c r="G103" s="2"/>
      <c r="H103" s="3"/>
      <c r="I103" s="2"/>
      <c r="J103" s="1"/>
      <c r="K103" s="2"/>
      <c r="L103" s="33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2"/>
      <c r="F104" s="2"/>
      <c r="G104" s="2"/>
      <c r="H104" s="3"/>
      <c r="I104" s="2"/>
      <c r="J104" s="1"/>
      <c r="K104" s="2"/>
      <c r="L104" s="33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2"/>
      <c r="F105" s="2"/>
      <c r="G105" s="2"/>
      <c r="H105" s="3"/>
      <c r="I105" s="2"/>
      <c r="J105" s="1"/>
      <c r="K105" s="2"/>
      <c r="L105" s="33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2"/>
      <c r="F106" s="2"/>
      <c r="G106" s="2"/>
      <c r="H106" s="3"/>
      <c r="I106" s="2"/>
      <c r="J106" s="1"/>
      <c r="K106" s="2"/>
      <c r="L106" s="33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2"/>
      <c r="F107" s="2"/>
      <c r="G107" s="2"/>
      <c r="H107" s="3"/>
      <c r="I107" s="2"/>
      <c r="J107" s="1"/>
      <c r="K107" s="2"/>
      <c r="L107" s="33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2"/>
      <c r="F108" s="2"/>
      <c r="G108" s="2"/>
      <c r="H108" s="3"/>
      <c r="I108" s="2"/>
      <c r="J108" s="1"/>
      <c r="K108" s="2"/>
      <c r="L108" s="33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2"/>
      <c r="H109" s="3"/>
      <c r="I109" s="2"/>
      <c r="J109" s="1"/>
      <c r="K109" s="2"/>
      <c r="L109" s="33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2"/>
      <c r="H110" s="3"/>
      <c r="I110" s="2"/>
      <c r="J110" s="1"/>
      <c r="K110" s="2"/>
      <c r="L110" s="33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2"/>
      <c r="H111" s="3"/>
      <c r="I111" s="2"/>
      <c r="J111" s="1"/>
      <c r="K111" s="2"/>
      <c r="L111" s="33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2"/>
      <c r="H112" s="3"/>
      <c r="I112" s="2"/>
      <c r="J112" s="1"/>
      <c r="K112" s="2"/>
      <c r="L112" s="33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2"/>
      <c r="H113" s="3"/>
      <c r="I113" s="2"/>
      <c r="J113" s="1"/>
      <c r="K113" s="2"/>
      <c r="L113" s="33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2"/>
      <c r="H114" s="3"/>
      <c r="I114" s="2"/>
      <c r="J114" s="1"/>
      <c r="K114" s="2"/>
      <c r="L114" s="33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2"/>
      <c r="H115" s="3"/>
      <c r="I115" s="2"/>
      <c r="J115" s="1"/>
      <c r="K115" s="2"/>
      <c r="L115" s="33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2"/>
      <c r="H116" s="3"/>
      <c r="I116" s="2"/>
      <c r="J116" s="1"/>
      <c r="K116" s="2"/>
      <c r="L116" s="33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2"/>
      <c r="H117" s="3"/>
      <c r="I117" s="2"/>
      <c r="J117" s="1"/>
      <c r="K117" s="2"/>
      <c r="L117" s="33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2"/>
      <c r="H118" s="3"/>
      <c r="I118" s="2"/>
      <c r="J118" s="1"/>
      <c r="K118" s="2"/>
      <c r="L118" s="33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2"/>
      <c r="H119" s="3"/>
      <c r="I119" s="2"/>
      <c r="J119" s="1"/>
      <c r="K119" s="2"/>
      <c r="L119" s="33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2"/>
      <c r="H120" s="3"/>
      <c r="I120" s="2"/>
      <c r="J120" s="1"/>
      <c r="K120" s="2"/>
      <c r="L120" s="33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2"/>
      <c r="H121" s="3"/>
      <c r="I121" s="2"/>
      <c r="J121" s="1"/>
      <c r="K121" s="2"/>
      <c r="L121" s="33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2"/>
      <c r="H122" s="3"/>
      <c r="I122" s="2"/>
      <c r="J122" s="1"/>
      <c r="K122" s="2"/>
      <c r="L122" s="33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2"/>
      <c r="H123" s="3"/>
      <c r="I123" s="2"/>
      <c r="J123" s="1"/>
      <c r="K123" s="2"/>
      <c r="L123" s="33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2"/>
      <c r="H124" s="3"/>
      <c r="I124" s="2"/>
      <c r="J124" s="1"/>
      <c r="K124" s="2"/>
      <c r="L124" s="33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2"/>
      <c r="H125" s="3"/>
      <c r="I125" s="2"/>
      <c r="J125" s="1"/>
      <c r="K125" s="2"/>
      <c r="L125" s="33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2"/>
      <c r="H126" s="3"/>
      <c r="I126" s="2"/>
      <c r="J126" s="1"/>
      <c r="K126" s="2"/>
      <c r="L126" s="33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2"/>
      <c r="H127" s="3"/>
      <c r="I127" s="2"/>
      <c r="J127" s="1"/>
      <c r="K127" s="2"/>
      <c r="L127" s="33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2"/>
      <c r="H128" s="3"/>
      <c r="I128" s="2"/>
      <c r="J128" s="1"/>
      <c r="K128" s="2"/>
      <c r="L128" s="33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2"/>
      <c r="H129" s="3"/>
      <c r="I129" s="2"/>
      <c r="J129" s="1"/>
      <c r="K129" s="2"/>
      <c r="L129" s="33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2"/>
      <c r="H130" s="3"/>
      <c r="I130" s="2"/>
      <c r="J130" s="1"/>
      <c r="K130" s="2"/>
      <c r="L130" s="33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2"/>
      <c r="H131" s="3"/>
      <c r="I131" s="2"/>
      <c r="J131" s="1"/>
      <c r="K131" s="2"/>
      <c r="L131" s="33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2"/>
      <c r="H132" s="3"/>
      <c r="I132" s="2"/>
      <c r="J132" s="1"/>
      <c r="K132" s="2"/>
      <c r="L132" s="33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2"/>
      <c r="H133" s="3"/>
      <c r="I133" s="2"/>
      <c r="J133" s="1"/>
      <c r="K133" s="2"/>
      <c r="L133" s="33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2"/>
      <c r="H134" s="3"/>
      <c r="I134" s="2"/>
      <c r="J134" s="1"/>
      <c r="K134" s="2"/>
      <c r="L134" s="33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2"/>
      <c r="H135" s="3"/>
      <c r="I135" s="2"/>
      <c r="J135" s="1"/>
      <c r="K135" s="2"/>
      <c r="L135" s="33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2"/>
      <c r="H136" s="3"/>
      <c r="I136" s="2"/>
      <c r="J136" s="1"/>
      <c r="K136" s="2"/>
      <c r="L136" s="33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2"/>
      <c r="H137" s="3"/>
      <c r="I137" s="2"/>
      <c r="J137" s="1"/>
      <c r="K137" s="2"/>
      <c r="L137" s="33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2"/>
      <c r="H138" s="3"/>
      <c r="I138" s="2"/>
      <c r="J138" s="1"/>
      <c r="K138" s="2"/>
      <c r="L138" s="33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2"/>
      <c r="H139" s="3"/>
      <c r="I139" s="2"/>
      <c r="J139" s="1"/>
      <c r="K139" s="2"/>
      <c r="L139" s="33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2"/>
      <c r="H140" s="3"/>
      <c r="I140" s="2"/>
      <c r="J140" s="1"/>
      <c r="K140" s="2"/>
      <c r="L140" s="33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2"/>
      <c r="H141" s="3"/>
      <c r="I141" s="2"/>
      <c r="J141" s="1"/>
      <c r="K141" s="2"/>
      <c r="L141" s="33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2"/>
      <c r="H142" s="3"/>
      <c r="I142" s="2"/>
      <c r="J142" s="1"/>
      <c r="K142" s="2"/>
      <c r="L142" s="33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2"/>
      <c r="H143" s="3"/>
      <c r="I143" s="2"/>
      <c r="J143" s="1"/>
      <c r="K143" s="2"/>
      <c r="L143" s="33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2"/>
      <c r="H144" s="3"/>
      <c r="I144" s="2"/>
      <c r="J144" s="1"/>
      <c r="K144" s="2"/>
      <c r="L144" s="33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2"/>
      <c r="H145" s="3"/>
      <c r="I145" s="2"/>
      <c r="J145" s="1"/>
      <c r="K145" s="2"/>
      <c r="L145" s="33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2"/>
      <c r="H146" s="3"/>
      <c r="I146" s="2"/>
      <c r="J146" s="1"/>
      <c r="K146" s="2"/>
      <c r="L146" s="33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2"/>
      <c r="H147" s="3"/>
      <c r="I147" s="2"/>
      <c r="J147" s="1"/>
      <c r="K147" s="2"/>
      <c r="L147" s="33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2"/>
      <c r="H148" s="3"/>
      <c r="I148" s="2"/>
      <c r="J148" s="1"/>
      <c r="K148" s="2"/>
      <c r="L148" s="33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2"/>
      <c r="H149" s="3"/>
      <c r="I149" s="2"/>
      <c r="J149" s="1"/>
      <c r="K149" s="2"/>
      <c r="L149" s="33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2"/>
      <c r="H150" s="3"/>
      <c r="I150" s="2"/>
      <c r="J150" s="1"/>
      <c r="K150" s="2"/>
      <c r="L150" s="33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2"/>
      <c r="H151" s="3"/>
      <c r="I151" s="2"/>
      <c r="J151" s="1"/>
      <c r="K151" s="2"/>
      <c r="L151" s="33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2"/>
      <c r="H152" s="3"/>
      <c r="I152" s="2"/>
      <c r="J152" s="1"/>
      <c r="K152" s="2"/>
      <c r="L152" s="33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2"/>
      <c r="H153" s="3"/>
      <c r="I153" s="2"/>
      <c r="J153" s="1"/>
      <c r="K153" s="2"/>
      <c r="L153" s="33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2"/>
      <c r="H154" s="3"/>
      <c r="I154" s="2"/>
      <c r="J154" s="1"/>
      <c r="K154" s="2"/>
      <c r="L154" s="33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2"/>
      <c r="H155" s="3"/>
      <c r="I155" s="2"/>
      <c r="J155" s="1"/>
      <c r="K155" s="2"/>
      <c r="L155" s="33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2"/>
      <c r="H156" s="3"/>
      <c r="I156" s="2"/>
      <c r="J156" s="1"/>
      <c r="K156" s="2"/>
      <c r="L156" s="33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2"/>
      <c r="H157" s="3"/>
      <c r="I157" s="2"/>
      <c r="J157" s="1"/>
      <c r="K157" s="2"/>
      <c r="L157" s="33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2"/>
      <c r="H158" s="3"/>
      <c r="I158" s="2"/>
      <c r="J158" s="1"/>
      <c r="K158" s="2"/>
      <c r="L158" s="33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2"/>
      <c r="H159" s="3"/>
      <c r="I159" s="2"/>
      <c r="J159" s="1"/>
      <c r="K159" s="2"/>
      <c r="L159" s="33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2"/>
      <c r="H160" s="3"/>
      <c r="I160" s="2"/>
      <c r="J160" s="1"/>
      <c r="K160" s="2"/>
      <c r="L160" s="33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2"/>
      <c r="H161" s="3"/>
      <c r="I161" s="2"/>
      <c r="J161" s="1"/>
      <c r="K161" s="2"/>
      <c r="L161" s="33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2"/>
      <c r="H162" s="3"/>
      <c r="I162" s="2"/>
      <c r="J162" s="1"/>
      <c r="K162" s="2"/>
      <c r="L162" s="33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2"/>
      <c r="H163" s="3"/>
      <c r="I163" s="2"/>
      <c r="J163" s="1"/>
      <c r="K163" s="2"/>
      <c r="L163" s="33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2"/>
      <c r="H164" s="3"/>
      <c r="I164" s="2"/>
      <c r="J164" s="1"/>
      <c r="K164" s="2"/>
      <c r="L164" s="33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2"/>
      <c r="H165" s="3"/>
      <c r="I165" s="2"/>
      <c r="J165" s="1"/>
      <c r="K165" s="2"/>
      <c r="L165" s="33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2"/>
      <c r="H166" s="3"/>
      <c r="I166" s="2"/>
      <c r="J166" s="1"/>
      <c r="K166" s="2"/>
      <c r="L166" s="33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2"/>
      <c r="H167" s="3"/>
      <c r="I167" s="2"/>
      <c r="J167" s="1"/>
      <c r="K167" s="2"/>
      <c r="L167" s="33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2"/>
      <c r="H168" s="3"/>
      <c r="I168" s="2"/>
      <c r="J168" s="1"/>
      <c r="K168" s="2"/>
      <c r="L168" s="33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2"/>
      <c r="H169" s="3"/>
      <c r="I169" s="2"/>
      <c r="J169" s="1"/>
      <c r="K169" s="2"/>
      <c r="L169" s="33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2"/>
      <c r="H170" s="3"/>
      <c r="I170" s="2"/>
      <c r="J170" s="1"/>
      <c r="K170" s="2"/>
      <c r="L170" s="33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2"/>
      <c r="H171" s="3"/>
      <c r="I171" s="2"/>
      <c r="J171" s="1"/>
      <c r="K171" s="2"/>
      <c r="L171" s="33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2"/>
      <c r="H172" s="3"/>
      <c r="I172" s="2"/>
      <c r="J172" s="1"/>
      <c r="K172" s="2"/>
      <c r="L172" s="33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2"/>
      <c r="H173" s="3"/>
      <c r="I173" s="2"/>
      <c r="J173" s="1"/>
      <c r="K173" s="2"/>
      <c r="L173" s="33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2"/>
      <c r="H174" s="3"/>
      <c r="I174" s="2"/>
      <c r="J174" s="1"/>
      <c r="K174" s="2"/>
      <c r="L174" s="33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2"/>
      <c r="H175" s="3"/>
      <c r="I175" s="2"/>
      <c r="J175" s="1"/>
      <c r="K175" s="2"/>
      <c r="L175" s="33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2"/>
      <c r="H176" s="3"/>
      <c r="I176" s="2"/>
      <c r="J176" s="1"/>
      <c r="K176" s="2"/>
      <c r="L176" s="33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2"/>
      <c r="H177" s="3"/>
      <c r="I177" s="2"/>
      <c r="J177" s="1"/>
      <c r="K177" s="2"/>
      <c r="L177" s="33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2"/>
      <c r="H178" s="3"/>
      <c r="I178" s="2"/>
      <c r="J178" s="1"/>
      <c r="K178" s="2"/>
      <c r="L178" s="33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2"/>
      <c r="H179" s="3"/>
      <c r="I179" s="2"/>
      <c r="J179" s="1"/>
      <c r="K179" s="2"/>
      <c r="L179" s="33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2"/>
      <c r="H180" s="3"/>
      <c r="I180" s="2"/>
      <c r="J180" s="1"/>
      <c r="K180" s="2"/>
      <c r="L180" s="33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2"/>
      <c r="H181" s="3"/>
      <c r="I181" s="2"/>
      <c r="J181" s="1"/>
      <c r="K181" s="2"/>
      <c r="L181" s="33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2"/>
      <c r="H182" s="3"/>
      <c r="I182" s="2"/>
      <c r="J182" s="1"/>
      <c r="K182" s="2"/>
      <c r="L182" s="33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2"/>
      <c r="H183" s="3"/>
      <c r="I183" s="2"/>
      <c r="J183" s="1"/>
      <c r="K183" s="2"/>
      <c r="L183" s="33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2"/>
      <c r="H184" s="3"/>
      <c r="I184" s="2"/>
      <c r="J184" s="1"/>
      <c r="K184" s="2"/>
      <c r="L184" s="33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2"/>
      <c r="H185" s="3"/>
      <c r="I185" s="2"/>
      <c r="J185" s="1"/>
      <c r="K185" s="2"/>
      <c r="L185" s="33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2"/>
      <c r="H186" s="3"/>
      <c r="I186" s="2"/>
      <c r="J186" s="1"/>
      <c r="K186" s="2"/>
      <c r="L186" s="33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2"/>
      <c r="H187" s="3"/>
      <c r="I187" s="2"/>
      <c r="J187" s="1"/>
      <c r="K187" s="2"/>
      <c r="L187" s="33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2"/>
      <c r="H188" s="3"/>
      <c r="I188" s="2"/>
      <c r="J188" s="1"/>
      <c r="K188" s="2"/>
      <c r="L188" s="33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2"/>
      <c r="H189" s="3"/>
      <c r="I189" s="2"/>
      <c r="J189" s="1"/>
      <c r="K189" s="2"/>
      <c r="L189" s="33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2"/>
      <c r="H190" s="3"/>
      <c r="I190" s="2"/>
      <c r="J190" s="1"/>
      <c r="K190" s="2"/>
      <c r="L190" s="33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2"/>
      <c r="H191" s="3"/>
      <c r="I191" s="2"/>
      <c r="J191" s="1"/>
      <c r="K191" s="2"/>
      <c r="L191" s="33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2"/>
      <c r="H192" s="3"/>
      <c r="I192" s="2"/>
      <c r="J192" s="1"/>
      <c r="K192" s="2"/>
      <c r="L192" s="33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2"/>
      <c r="H193" s="3"/>
      <c r="I193" s="2"/>
      <c r="J193" s="1"/>
      <c r="K193" s="2"/>
      <c r="L193" s="33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2"/>
      <c r="H194" s="3"/>
      <c r="I194" s="2"/>
      <c r="J194" s="1"/>
      <c r="K194" s="2"/>
      <c r="L194" s="33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2"/>
      <c r="H195" s="3"/>
      <c r="I195" s="2"/>
      <c r="J195" s="1"/>
      <c r="K195" s="2"/>
      <c r="L195" s="33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2"/>
      <c r="H196" s="3"/>
      <c r="I196" s="2"/>
      <c r="J196" s="1"/>
      <c r="K196" s="2"/>
      <c r="L196" s="33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2"/>
      <c r="H197" s="3"/>
      <c r="I197" s="2"/>
      <c r="J197" s="1"/>
      <c r="K197" s="2"/>
      <c r="L197" s="33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2"/>
      <c r="H198" s="3"/>
      <c r="I198" s="2"/>
      <c r="J198" s="1"/>
      <c r="K198" s="2"/>
      <c r="L198" s="33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2"/>
      <c r="H199" s="3"/>
      <c r="I199" s="2"/>
      <c r="J199" s="1"/>
      <c r="K199" s="2"/>
      <c r="L199" s="33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2"/>
      <c r="H200" s="3"/>
      <c r="I200" s="2"/>
      <c r="J200" s="1"/>
      <c r="K200" s="2"/>
      <c r="L200" s="33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2"/>
      <c r="H201" s="3"/>
      <c r="I201" s="2"/>
      <c r="J201" s="1"/>
      <c r="K201" s="2"/>
      <c r="L201" s="33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1">
    <mergeCell ref="A1:E1"/>
    <mergeCell ref="A2:R2"/>
    <mergeCell ref="P3:R3"/>
    <mergeCell ref="T3:V3"/>
    <mergeCell ref="W3:Y3"/>
    <mergeCell ref="A5:E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4" customWidth="1"/>
    <col min="2" max="2" width="7.75" customWidth="1"/>
    <col min="3" max="3" width="5.08333333333333" hidden="1" customWidth="1"/>
    <col min="4" max="4" width="14" customWidth="1"/>
    <col min="5" max="5" width="17.75" customWidth="1"/>
    <col min="6" max="6" width="8.75" customWidth="1"/>
    <col min="7" max="7" width="9.08333333333333" customWidth="1"/>
    <col min="8" max="8" width="32.5" customWidth="1"/>
    <col min="9" max="9" width="7.33333333333333" customWidth="1"/>
    <col min="10" max="10" width="6.83333333333333" customWidth="1"/>
    <col min="11" max="11" width="6.75" customWidth="1"/>
    <col min="12" max="12" width="8.33333333333333" customWidth="1"/>
    <col min="13" max="13" width="11.25" customWidth="1"/>
    <col min="14" max="14" width="15.3333333333333" customWidth="1"/>
    <col min="15" max="15" width="12" customWidth="1"/>
    <col min="16" max="16" width="14.8333333333333" customWidth="1"/>
    <col min="17" max="17" width="16.5" customWidth="1"/>
    <col min="18" max="18" width="15.25" customWidth="1"/>
    <col min="19" max="19" width="11.3333333333333" hidden="1" customWidth="1"/>
    <col min="20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3"/>
      <c r="E1" s="1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37" t="s">
        <v>16</v>
      </c>
      <c r="Q3" s="37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37" t="s">
        <v>21</v>
      </c>
      <c r="Q4" s="37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6" t="s">
        <v>967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39">
        <f t="shared" ref="L5:Q5" si="0">SUM(L6+L16+L28+L45+L61+L67+L76+L82+L85+L91+L101)</f>
        <v>985758</v>
      </c>
      <c r="M5" s="39">
        <f t="shared" si="0"/>
        <v>0</v>
      </c>
      <c r="N5" s="39">
        <f t="shared" si="0"/>
        <v>0</v>
      </c>
      <c r="O5" s="39">
        <f t="shared" si="0"/>
        <v>654454</v>
      </c>
      <c r="P5" s="39">
        <f t="shared" si="0"/>
        <v>985758</v>
      </c>
      <c r="Q5" s="39">
        <f t="shared" si="0"/>
        <v>985758</v>
      </c>
      <c r="R5" s="39">
        <f>SUM(R6+R16+R28+R45+R61+R67+R82+R85+R91+R101)</f>
        <v>0</v>
      </c>
      <c r="S5" s="39">
        <f>SUM(S6+S16+S28+S41+S57+S63++S72+S78+S81+S87+S97)</f>
        <v>0</v>
      </c>
      <c r="T5" s="36">
        <v>3570</v>
      </c>
      <c r="U5" s="50">
        <v>1577</v>
      </c>
      <c r="V5" s="50">
        <v>0</v>
      </c>
      <c r="W5" s="46">
        <f>600*0.4</f>
        <v>240</v>
      </c>
      <c r="X5" s="46">
        <f>800*0.4</f>
        <v>320</v>
      </c>
      <c r="Y5" s="46">
        <v>640</v>
      </c>
      <c r="Z5" s="52">
        <f>SUM(T5*W5+U5*X5+V5*Y5)</f>
        <v>1361440</v>
      </c>
      <c r="AA5" s="52">
        <f>SUM(T5*W5+U5*X5+V5*Y5-P5)</f>
        <v>375682</v>
      </c>
    </row>
    <row r="6" ht="29.15" hidden="1" customHeight="1" spans="1:27">
      <c r="A6" s="16" t="s">
        <v>968</v>
      </c>
      <c r="B6" s="17"/>
      <c r="C6" s="17"/>
      <c r="D6" s="17"/>
      <c r="E6" s="69"/>
      <c r="F6" s="19"/>
      <c r="G6" s="19"/>
      <c r="H6" s="20"/>
      <c r="I6" s="20"/>
      <c r="J6" s="20"/>
      <c r="K6" s="20"/>
      <c r="L6" s="39">
        <f>SUM(L7:L15)</f>
        <v>0</v>
      </c>
      <c r="M6" s="40"/>
      <c r="N6" s="40"/>
      <c r="O6" s="40"/>
      <c r="P6" s="39">
        <f>SUM(P7:P15)</f>
        <v>0</v>
      </c>
      <c r="Q6" s="39">
        <f>SUM(Q7:Q15)</f>
        <v>0</v>
      </c>
      <c r="R6" s="39">
        <f>SUM(R7:R15)</f>
        <v>0</v>
      </c>
      <c r="S6" s="48"/>
      <c r="T6" s="64"/>
      <c r="U6" s="93"/>
      <c r="V6" s="2"/>
      <c r="W6" s="2"/>
      <c r="X6" s="2"/>
      <c r="Y6" s="2"/>
      <c r="Z6" s="31"/>
      <c r="AA6" s="31"/>
    </row>
    <row r="7" ht="29.15" hidden="1" customHeight="1" spans="1:27">
      <c r="A7" s="131"/>
      <c r="B7" s="27"/>
      <c r="C7" s="132"/>
      <c r="D7" s="26"/>
      <c r="E7" s="142"/>
      <c r="F7" s="142"/>
      <c r="G7" s="26"/>
      <c r="H7" s="142"/>
      <c r="I7" s="142"/>
      <c r="J7" s="142"/>
      <c r="K7" s="288"/>
      <c r="L7" s="278">
        <f t="shared" ref="L7:L15" si="1">SUM(J7*K7)</f>
        <v>0</v>
      </c>
      <c r="M7" s="279"/>
      <c r="N7" s="279"/>
      <c r="O7" s="280"/>
      <c r="P7" s="278">
        <f t="shared" ref="P7:P15" si="2">SUM(L7)</f>
        <v>0</v>
      </c>
      <c r="Q7" s="278"/>
      <c r="R7" s="278">
        <f t="shared" ref="R7:R15" si="3">SUM(P7-Q7)</f>
        <v>0</v>
      </c>
      <c r="S7" s="142"/>
      <c r="T7" s="143"/>
      <c r="U7" s="143"/>
      <c r="V7" s="143"/>
      <c r="W7" s="143"/>
      <c r="X7" s="143"/>
      <c r="Y7" s="143"/>
      <c r="Z7" s="143"/>
      <c r="AA7" s="143"/>
    </row>
    <row r="8" ht="29.15" hidden="1" customHeight="1" spans="1:27">
      <c r="A8" s="131"/>
      <c r="B8" s="27"/>
      <c r="C8" s="132"/>
      <c r="D8" s="26"/>
      <c r="E8" s="142"/>
      <c r="F8" s="142"/>
      <c r="G8" s="26"/>
      <c r="H8" s="142"/>
      <c r="I8" s="142"/>
      <c r="J8" s="142"/>
      <c r="K8" s="288"/>
      <c r="L8" s="278">
        <f t="shared" si="1"/>
        <v>0</v>
      </c>
      <c r="M8" s="279"/>
      <c r="N8" s="279"/>
      <c r="O8" s="280"/>
      <c r="P8" s="278">
        <f t="shared" si="2"/>
        <v>0</v>
      </c>
      <c r="Q8" s="278"/>
      <c r="R8" s="278">
        <f t="shared" si="3"/>
        <v>0</v>
      </c>
      <c r="S8" s="142"/>
      <c r="T8" s="143"/>
      <c r="U8" s="143"/>
      <c r="V8" s="143"/>
      <c r="W8" s="143"/>
      <c r="X8" s="143"/>
      <c r="Y8" s="143"/>
      <c r="Z8" s="143"/>
      <c r="AA8" s="143"/>
    </row>
    <row r="9" ht="29.15" hidden="1" customHeight="1" spans="1:27">
      <c r="A9" s="131"/>
      <c r="B9" s="27"/>
      <c r="C9" s="132"/>
      <c r="D9" s="26"/>
      <c r="E9" s="142"/>
      <c r="F9" s="142"/>
      <c r="G9" s="26"/>
      <c r="H9" s="142"/>
      <c r="I9" s="142"/>
      <c r="J9" s="142"/>
      <c r="K9" s="288"/>
      <c r="L9" s="278">
        <f t="shared" si="1"/>
        <v>0</v>
      </c>
      <c r="M9" s="279"/>
      <c r="N9" s="279"/>
      <c r="O9" s="280"/>
      <c r="P9" s="278">
        <f t="shared" si="2"/>
        <v>0</v>
      </c>
      <c r="Q9" s="278"/>
      <c r="R9" s="278">
        <f t="shared" si="3"/>
        <v>0</v>
      </c>
      <c r="S9" s="142"/>
      <c r="T9" s="143"/>
      <c r="U9" s="143"/>
      <c r="V9" s="143"/>
      <c r="W9" s="143"/>
      <c r="X9" s="143"/>
      <c r="Y9" s="143"/>
      <c r="Z9" s="143"/>
      <c r="AA9" s="143"/>
    </row>
    <row r="10" ht="29.15" hidden="1" customHeight="1" spans="1:27">
      <c r="A10" s="131"/>
      <c r="B10" s="27"/>
      <c r="C10" s="132"/>
      <c r="D10" s="26"/>
      <c r="E10" s="142"/>
      <c r="F10" s="142"/>
      <c r="G10" s="26"/>
      <c r="H10" s="142"/>
      <c r="I10" s="142"/>
      <c r="J10" s="142"/>
      <c r="K10" s="288"/>
      <c r="L10" s="278">
        <f t="shared" si="1"/>
        <v>0</v>
      </c>
      <c r="M10" s="279"/>
      <c r="N10" s="279"/>
      <c r="O10" s="280"/>
      <c r="P10" s="278">
        <f t="shared" si="2"/>
        <v>0</v>
      </c>
      <c r="Q10" s="278"/>
      <c r="R10" s="278">
        <f t="shared" si="3"/>
        <v>0</v>
      </c>
      <c r="S10" s="142"/>
      <c r="T10" s="143"/>
      <c r="U10" s="143"/>
      <c r="V10" s="143"/>
      <c r="W10" s="143"/>
      <c r="X10" s="143"/>
      <c r="Y10" s="143"/>
      <c r="Z10" s="143"/>
      <c r="AA10" s="143"/>
    </row>
    <row r="11" ht="29.15" hidden="1" customHeight="1" spans="1:27">
      <c r="A11" s="131"/>
      <c r="B11" s="27"/>
      <c r="C11" s="132"/>
      <c r="D11" s="26"/>
      <c r="E11" s="142"/>
      <c r="F11" s="142"/>
      <c r="G11" s="26"/>
      <c r="H11" s="142"/>
      <c r="I11" s="142"/>
      <c r="J11" s="142"/>
      <c r="K11" s="288"/>
      <c r="L11" s="278">
        <f t="shared" si="1"/>
        <v>0</v>
      </c>
      <c r="M11" s="279"/>
      <c r="N11" s="279"/>
      <c r="O11" s="280"/>
      <c r="P11" s="278">
        <f t="shared" si="2"/>
        <v>0</v>
      </c>
      <c r="Q11" s="278"/>
      <c r="R11" s="278">
        <f t="shared" si="3"/>
        <v>0</v>
      </c>
      <c r="S11" s="142"/>
      <c r="T11" s="143"/>
      <c r="U11" s="143"/>
      <c r="V11" s="143"/>
      <c r="W11" s="143"/>
      <c r="X11" s="143"/>
      <c r="Y11" s="143"/>
      <c r="Z11" s="143"/>
      <c r="AA11" s="143"/>
    </row>
    <row r="12" ht="29.15" hidden="1" customHeight="1" spans="1:27">
      <c r="A12" s="131"/>
      <c r="B12" s="27"/>
      <c r="C12" s="132"/>
      <c r="D12" s="26"/>
      <c r="E12" s="142"/>
      <c r="F12" s="142"/>
      <c r="G12" s="26"/>
      <c r="H12" s="142"/>
      <c r="I12" s="142"/>
      <c r="J12" s="142"/>
      <c r="K12" s="288"/>
      <c r="L12" s="278">
        <f t="shared" si="1"/>
        <v>0</v>
      </c>
      <c r="M12" s="279"/>
      <c r="N12" s="279"/>
      <c r="O12" s="279"/>
      <c r="P12" s="278">
        <f t="shared" si="2"/>
        <v>0</v>
      </c>
      <c r="Q12" s="278"/>
      <c r="R12" s="278">
        <f t="shared" si="3"/>
        <v>0</v>
      </c>
      <c r="S12" s="142"/>
      <c r="T12" s="143"/>
      <c r="U12" s="143"/>
      <c r="V12" s="143"/>
      <c r="W12" s="143"/>
      <c r="X12" s="143"/>
      <c r="Y12" s="143"/>
      <c r="Z12" s="143"/>
      <c r="AA12" s="143"/>
    </row>
    <row r="13" ht="29.15" hidden="1" customHeight="1" spans="1:27">
      <c r="A13" s="131"/>
      <c r="B13" s="27"/>
      <c r="C13" s="132"/>
      <c r="D13" s="26"/>
      <c r="E13" s="142"/>
      <c r="F13" s="142"/>
      <c r="G13" s="26"/>
      <c r="H13" s="142"/>
      <c r="I13" s="142"/>
      <c r="J13" s="142"/>
      <c r="K13" s="288"/>
      <c r="L13" s="278">
        <f t="shared" si="1"/>
        <v>0</v>
      </c>
      <c r="M13" s="279"/>
      <c r="N13" s="279"/>
      <c r="O13" s="279"/>
      <c r="P13" s="278">
        <f t="shared" si="2"/>
        <v>0</v>
      </c>
      <c r="Q13" s="278"/>
      <c r="R13" s="278">
        <f t="shared" si="3"/>
        <v>0</v>
      </c>
      <c r="S13" s="142"/>
      <c r="T13" s="143"/>
      <c r="U13" s="143"/>
      <c r="V13" s="143"/>
      <c r="W13" s="143"/>
      <c r="X13" s="143"/>
      <c r="Y13" s="143"/>
      <c r="Z13" s="143"/>
      <c r="AA13" s="143"/>
    </row>
    <row r="14" ht="29.15" hidden="1" customHeight="1" spans="1:27">
      <c r="A14" s="131"/>
      <c r="B14" s="27"/>
      <c r="C14" s="132"/>
      <c r="D14" s="26"/>
      <c r="E14" s="142"/>
      <c r="F14" s="142"/>
      <c r="G14" s="26"/>
      <c r="H14" s="142"/>
      <c r="I14" s="142"/>
      <c r="J14" s="142"/>
      <c r="K14" s="288"/>
      <c r="L14" s="278">
        <f t="shared" si="1"/>
        <v>0</v>
      </c>
      <c r="M14" s="279"/>
      <c r="N14" s="279"/>
      <c r="O14" s="279"/>
      <c r="P14" s="278">
        <f t="shared" si="2"/>
        <v>0</v>
      </c>
      <c r="Q14" s="278"/>
      <c r="R14" s="278">
        <f t="shared" si="3"/>
        <v>0</v>
      </c>
      <c r="S14" s="142"/>
      <c r="T14" s="143"/>
      <c r="U14" s="143"/>
      <c r="V14" s="143"/>
      <c r="W14" s="143"/>
      <c r="X14" s="143"/>
      <c r="Y14" s="143"/>
      <c r="Z14" s="143"/>
      <c r="AA14" s="143"/>
    </row>
    <row r="15" ht="29.15" hidden="1" customHeight="1" spans="1:27">
      <c r="A15" s="131"/>
      <c r="B15" s="27"/>
      <c r="C15" s="132"/>
      <c r="D15" s="26"/>
      <c r="E15" s="142"/>
      <c r="F15" s="142"/>
      <c r="G15" s="26"/>
      <c r="H15" s="142"/>
      <c r="I15" s="142"/>
      <c r="J15" s="142"/>
      <c r="K15" s="288"/>
      <c r="L15" s="278">
        <f t="shared" si="1"/>
        <v>0</v>
      </c>
      <c r="M15" s="279"/>
      <c r="N15" s="279"/>
      <c r="O15" s="280"/>
      <c r="P15" s="278">
        <f t="shared" si="2"/>
        <v>0</v>
      </c>
      <c r="Q15" s="278"/>
      <c r="R15" s="278">
        <f t="shared" si="3"/>
        <v>0</v>
      </c>
      <c r="S15" s="142"/>
      <c r="T15" s="143"/>
      <c r="U15" s="143"/>
      <c r="V15" s="143"/>
      <c r="W15" s="143"/>
      <c r="X15" s="143"/>
      <c r="Y15" s="143"/>
      <c r="Z15" s="143"/>
      <c r="AA15" s="143"/>
    </row>
    <row r="16" ht="29.15" customHeight="1" spans="1:27">
      <c r="A16" s="95" t="s">
        <v>969</v>
      </c>
      <c r="B16" s="96"/>
      <c r="C16" s="96"/>
      <c r="D16" s="96"/>
      <c r="E16" s="97"/>
      <c r="F16" s="98"/>
      <c r="G16" s="98"/>
      <c r="H16" s="99"/>
      <c r="I16" s="99"/>
      <c r="J16" s="99"/>
      <c r="K16" s="99"/>
      <c r="L16" s="289">
        <f>SUM(L17:L27)</f>
        <v>303500</v>
      </c>
      <c r="M16" s="289">
        <f>SUM(M17:M27)</f>
        <v>0</v>
      </c>
      <c r="N16" s="289">
        <f>SUM(N17:N27)</f>
        <v>0</v>
      </c>
      <c r="O16" s="289"/>
      <c r="P16" s="289">
        <f>SUM(P17:P27)</f>
        <v>303500</v>
      </c>
      <c r="Q16" s="289">
        <f>SUM(Q17:Q27)</f>
        <v>303500</v>
      </c>
      <c r="R16" s="289">
        <f>SUM(R17:R27)</f>
        <v>0</v>
      </c>
      <c r="S16" s="48">
        <f t="shared" ref="S16:S47" si="4">L16-P16</f>
        <v>0</v>
      </c>
      <c r="T16" s="1"/>
      <c r="U16" s="2"/>
      <c r="V16" s="2"/>
      <c r="W16" s="2"/>
      <c r="X16" s="2"/>
      <c r="Y16" s="2"/>
      <c r="Z16" s="31"/>
      <c r="AA16" s="31"/>
    </row>
    <row r="17" ht="22" customHeight="1" spans="1:27">
      <c r="A17" s="46">
        <v>1</v>
      </c>
      <c r="B17" s="87" t="s">
        <v>40</v>
      </c>
      <c r="C17" s="87"/>
      <c r="D17" s="11" t="s">
        <v>970</v>
      </c>
      <c r="E17" s="11" t="s">
        <v>971</v>
      </c>
      <c r="F17" s="46" t="s">
        <v>972</v>
      </c>
      <c r="G17" s="11" t="s">
        <v>62</v>
      </c>
      <c r="H17" s="11" t="s">
        <v>973</v>
      </c>
      <c r="I17" s="46" t="s">
        <v>290</v>
      </c>
      <c r="J17" s="46">
        <v>1000</v>
      </c>
      <c r="K17" s="51">
        <v>49</v>
      </c>
      <c r="L17" s="278">
        <f t="shared" ref="L17:L27" si="5">J17*K17</f>
        <v>49000</v>
      </c>
      <c r="M17" s="279" t="s">
        <v>197</v>
      </c>
      <c r="N17" s="279"/>
      <c r="O17" s="280">
        <v>2019.03</v>
      </c>
      <c r="P17" s="290">
        <f t="shared" ref="P17:P27" si="6">L17</f>
        <v>49000</v>
      </c>
      <c r="Q17" s="290">
        <f t="shared" ref="Q17:Q27" si="7">L17</f>
        <v>49000</v>
      </c>
      <c r="R17" s="290">
        <f t="shared" ref="R17:R27" si="8">SUM(P17-Q17)</f>
        <v>0</v>
      </c>
      <c r="S17" s="48">
        <f t="shared" si="4"/>
        <v>0</v>
      </c>
      <c r="T17" s="1"/>
      <c r="U17" s="2"/>
      <c r="V17" s="2"/>
      <c r="W17" s="2"/>
      <c r="X17" s="2"/>
      <c r="Y17" s="2"/>
      <c r="Z17" s="31"/>
      <c r="AA17" s="31"/>
    </row>
    <row r="18" ht="22" customHeight="1" spans="1:27">
      <c r="A18" s="46">
        <v>2</v>
      </c>
      <c r="B18" s="87" t="s">
        <v>40</v>
      </c>
      <c r="C18" s="87"/>
      <c r="D18" s="11" t="s">
        <v>970</v>
      </c>
      <c r="E18" s="11" t="s">
        <v>909</v>
      </c>
      <c r="F18" s="46" t="s">
        <v>476</v>
      </c>
      <c r="G18" s="11" t="s">
        <v>62</v>
      </c>
      <c r="H18" s="11" t="s">
        <v>974</v>
      </c>
      <c r="I18" s="46" t="s">
        <v>64</v>
      </c>
      <c r="J18" s="46">
        <v>3500</v>
      </c>
      <c r="K18" s="51">
        <v>1</v>
      </c>
      <c r="L18" s="278">
        <f t="shared" si="5"/>
        <v>3500</v>
      </c>
      <c r="M18" s="279" t="s">
        <v>197</v>
      </c>
      <c r="N18" s="279"/>
      <c r="O18" s="280">
        <v>2019.04</v>
      </c>
      <c r="P18" s="290">
        <f t="shared" si="6"/>
        <v>3500</v>
      </c>
      <c r="Q18" s="290">
        <f t="shared" si="7"/>
        <v>3500</v>
      </c>
      <c r="R18" s="290">
        <f t="shared" si="8"/>
        <v>0</v>
      </c>
      <c r="S18" s="48">
        <f t="shared" si="4"/>
        <v>0</v>
      </c>
      <c r="T18" s="1"/>
      <c r="U18" s="2"/>
      <c r="V18" s="2"/>
      <c r="W18" s="2"/>
      <c r="X18" s="2"/>
      <c r="Y18" s="2"/>
      <c r="Z18" s="31"/>
      <c r="AA18" s="31"/>
    </row>
    <row r="19" ht="22" customHeight="1" spans="1:27">
      <c r="A19" s="46">
        <v>3</v>
      </c>
      <c r="B19" s="87" t="s">
        <v>40</v>
      </c>
      <c r="C19" s="87"/>
      <c r="D19" s="11" t="s">
        <v>970</v>
      </c>
      <c r="E19" s="11" t="s">
        <v>975</v>
      </c>
      <c r="F19" s="46"/>
      <c r="G19" s="11" t="s">
        <v>174</v>
      </c>
      <c r="H19" s="11" t="s">
        <v>976</v>
      </c>
      <c r="I19" s="46" t="s">
        <v>290</v>
      </c>
      <c r="J19" s="46">
        <v>520</v>
      </c>
      <c r="K19" s="51">
        <v>80</v>
      </c>
      <c r="L19" s="278">
        <f t="shared" si="5"/>
        <v>41600</v>
      </c>
      <c r="M19" s="279" t="s">
        <v>197</v>
      </c>
      <c r="N19" s="279"/>
      <c r="O19" s="280">
        <v>2019.05</v>
      </c>
      <c r="P19" s="290">
        <f t="shared" si="6"/>
        <v>41600</v>
      </c>
      <c r="Q19" s="290">
        <f t="shared" si="7"/>
        <v>41600</v>
      </c>
      <c r="R19" s="290">
        <f t="shared" si="8"/>
        <v>0</v>
      </c>
      <c r="S19" s="48">
        <f t="shared" si="4"/>
        <v>0</v>
      </c>
      <c r="T19" s="1"/>
      <c r="U19" s="2"/>
      <c r="V19" s="2"/>
      <c r="W19" s="2"/>
      <c r="X19" s="2"/>
      <c r="Y19" s="2"/>
      <c r="Z19" s="31"/>
      <c r="AA19" s="31"/>
    </row>
    <row r="20" ht="22" customHeight="1" spans="1:27">
      <c r="A20" s="46">
        <v>4</v>
      </c>
      <c r="B20" s="87" t="s">
        <v>40</v>
      </c>
      <c r="C20" s="87"/>
      <c r="D20" s="11" t="s">
        <v>970</v>
      </c>
      <c r="E20" s="46" t="s">
        <v>174</v>
      </c>
      <c r="F20" s="46" t="s">
        <v>170</v>
      </c>
      <c r="G20" s="11" t="s">
        <v>174</v>
      </c>
      <c r="H20" s="11" t="s">
        <v>977</v>
      </c>
      <c r="I20" s="46" t="s">
        <v>102</v>
      </c>
      <c r="J20" s="46">
        <v>30</v>
      </c>
      <c r="K20" s="51">
        <v>800</v>
      </c>
      <c r="L20" s="278">
        <f t="shared" si="5"/>
        <v>24000</v>
      </c>
      <c r="M20" s="279" t="s">
        <v>197</v>
      </c>
      <c r="N20" s="279"/>
      <c r="O20" s="280">
        <v>2019.06</v>
      </c>
      <c r="P20" s="290">
        <f t="shared" si="6"/>
        <v>24000</v>
      </c>
      <c r="Q20" s="290">
        <f t="shared" si="7"/>
        <v>24000</v>
      </c>
      <c r="R20" s="290">
        <f t="shared" si="8"/>
        <v>0</v>
      </c>
      <c r="S20" s="48">
        <f t="shared" si="4"/>
        <v>0</v>
      </c>
      <c r="T20" s="1"/>
      <c r="U20" s="2"/>
      <c r="V20" s="2"/>
      <c r="W20" s="2"/>
      <c r="X20" s="2"/>
      <c r="Y20" s="2"/>
      <c r="Z20" s="31"/>
      <c r="AA20" s="31"/>
    </row>
    <row r="21" ht="22" customHeight="1" spans="1:27">
      <c r="A21" s="46">
        <v>5</v>
      </c>
      <c r="B21" s="87" t="s">
        <v>40</v>
      </c>
      <c r="C21" s="87"/>
      <c r="D21" s="11" t="s">
        <v>970</v>
      </c>
      <c r="E21" s="46" t="s">
        <v>174</v>
      </c>
      <c r="F21" s="46" t="s">
        <v>170</v>
      </c>
      <c r="G21" s="11" t="s">
        <v>174</v>
      </c>
      <c r="H21" s="11" t="s">
        <v>978</v>
      </c>
      <c r="I21" s="46" t="s">
        <v>290</v>
      </c>
      <c r="J21" s="46">
        <v>76</v>
      </c>
      <c r="K21" s="51">
        <v>650</v>
      </c>
      <c r="L21" s="278">
        <f t="shared" si="5"/>
        <v>49400</v>
      </c>
      <c r="M21" s="279" t="s">
        <v>197</v>
      </c>
      <c r="N21" s="279"/>
      <c r="O21" s="280">
        <v>2019.06</v>
      </c>
      <c r="P21" s="290">
        <f t="shared" si="6"/>
        <v>49400</v>
      </c>
      <c r="Q21" s="290">
        <f t="shared" si="7"/>
        <v>49400</v>
      </c>
      <c r="R21" s="290">
        <f t="shared" si="8"/>
        <v>0</v>
      </c>
      <c r="S21" s="48">
        <f t="shared" si="4"/>
        <v>0</v>
      </c>
      <c r="T21" s="1"/>
      <c r="U21" s="2"/>
      <c r="V21" s="2"/>
      <c r="W21" s="2"/>
      <c r="X21" s="2"/>
      <c r="Y21" s="2"/>
      <c r="Z21" s="31"/>
      <c r="AA21" s="31"/>
    </row>
    <row r="22" ht="22" customHeight="1" spans="1:27">
      <c r="A22" s="46">
        <v>6</v>
      </c>
      <c r="B22" s="87" t="s">
        <v>40</v>
      </c>
      <c r="C22" s="87"/>
      <c r="D22" s="11" t="s">
        <v>970</v>
      </c>
      <c r="E22" s="46" t="s">
        <v>174</v>
      </c>
      <c r="F22" s="46" t="s">
        <v>170</v>
      </c>
      <c r="G22" s="11" t="s">
        <v>174</v>
      </c>
      <c r="H22" s="11" t="s">
        <v>979</v>
      </c>
      <c r="I22" s="46" t="s">
        <v>290</v>
      </c>
      <c r="J22" s="46">
        <v>45</v>
      </c>
      <c r="K22" s="51">
        <v>800</v>
      </c>
      <c r="L22" s="278">
        <f t="shared" si="5"/>
        <v>36000</v>
      </c>
      <c r="M22" s="279" t="s">
        <v>197</v>
      </c>
      <c r="N22" s="279"/>
      <c r="O22" s="280">
        <v>2019.06</v>
      </c>
      <c r="P22" s="290">
        <f t="shared" si="6"/>
        <v>36000</v>
      </c>
      <c r="Q22" s="290">
        <f t="shared" si="7"/>
        <v>36000</v>
      </c>
      <c r="R22" s="290">
        <f t="shared" si="8"/>
        <v>0</v>
      </c>
      <c r="S22" s="48">
        <f t="shared" si="4"/>
        <v>0</v>
      </c>
      <c r="T22" s="1"/>
      <c r="U22" s="2"/>
      <c r="V22" s="2"/>
      <c r="W22" s="2"/>
      <c r="X22" s="2"/>
      <c r="Y22" s="2"/>
      <c r="Z22" s="31"/>
      <c r="AA22" s="31"/>
    </row>
    <row r="23" ht="22" customHeight="1" spans="1:27">
      <c r="A23" s="46">
        <v>7</v>
      </c>
      <c r="B23" s="87" t="s">
        <v>40</v>
      </c>
      <c r="C23" s="87"/>
      <c r="D23" s="11" t="s">
        <v>970</v>
      </c>
      <c r="E23" s="46" t="s">
        <v>174</v>
      </c>
      <c r="F23" s="46" t="s">
        <v>170</v>
      </c>
      <c r="G23" s="11" t="s">
        <v>174</v>
      </c>
      <c r="H23" s="11" t="s">
        <v>980</v>
      </c>
      <c r="I23" s="46" t="s">
        <v>290</v>
      </c>
      <c r="J23" s="46">
        <v>45</v>
      </c>
      <c r="K23" s="51">
        <v>800</v>
      </c>
      <c r="L23" s="278">
        <f t="shared" si="5"/>
        <v>36000</v>
      </c>
      <c r="M23" s="279" t="s">
        <v>197</v>
      </c>
      <c r="N23" s="279"/>
      <c r="O23" s="280">
        <v>2019.06</v>
      </c>
      <c r="P23" s="290">
        <f t="shared" si="6"/>
        <v>36000</v>
      </c>
      <c r="Q23" s="290">
        <f t="shared" si="7"/>
        <v>36000</v>
      </c>
      <c r="R23" s="290">
        <f t="shared" si="8"/>
        <v>0</v>
      </c>
      <c r="S23" s="48">
        <f t="shared" si="4"/>
        <v>0</v>
      </c>
      <c r="T23" s="1"/>
      <c r="U23" s="2"/>
      <c r="V23" s="2"/>
      <c r="W23" s="2"/>
      <c r="X23" s="2"/>
      <c r="Y23" s="2"/>
      <c r="Z23" s="31"/>
      <c r="AA23" s="31"/>
    </row>
    <row r="24" ht="22" customHeight="1" spans="1:27">
      <c r="A24" s="46">
        <v>8</v>
      </c>
      <c r="B24" s="87" t="s">
        <v>40</v>
      </c>
      <c r="C24" s="87"/>
      <c r="D24" s="11" t="s">
        <v>970</v>
      </c>
      <c r="E24" s="46" t="s">
        <v>174</v>
      </c>
      <c r="F24" s="46" t="s">
        <v>170</v>
      </c>
      <c r="G24" s="11" t="s">
        <v>174</v>
      </c>
      <c r="H24" s="11" t="s">
        <v>981</v>
      </c>
      <c r="I24" s="46" t="s">
        <v>114</v>
      </c>
      <c r="J24" s="46">
        <v>600</v>
      </c>
      <c r="K24" s="11">
        <v>25</v>
      </c>
      <c r="L24" s="278">
        <f t="shared" si="5"/>
        <v>15000</v>
      </c>
      <c r="M24" s="279" t="s">
        <v>197</v>
      </c>
      <c r="N24" s="279"/>
      <c r="O24" s="280">
        <v>2019.06</v>
      </c>
      <c r="P24" s="290">
        <f t="shared" si="6"/>
        <v>15000</v>
      </c>
      <c r="Q24" s="290">
        <f t="shared" si="7"/>
        <v>15000</v>
      </c>
      <c r="R24" s="290">
        <f t="shared" si="8"/>
        <v>0</v>
      </c>
      <c r="S24" s="48">
        <f t="shared" si="4"/>
        <v>0</v>
      </c>
      <c r="T24" s="1"/>
      <c r="U24" s="2"/>
      <c r="V24" s="2"/>
      <c r="W24" s="2"/>
      <c r="X24" s="2"/>
      <c r="Y24" s="2"/>
      <c r="Z24" s="31"/>
      <c r="AA24" s="31"/>
    </row>
    <row r="25" ht="22" customHeight="1" spans="1:27">
      <c r="A25" s="46">
        <v>9</v>
      </c>
      <c r="B25" s="87" t="s">
        <v>40</v>
      </c>
      <c r="C25" s="87"/>
      <c r="D25" s="11" t="s">
        <v>970</v>
      </c>
      <c r="E25" s="46" t="s">
        <v>174</v>
      </c>
      <c r="F25" s="46" t="s">
        <v>170</v>
      </c>
      <c r="G25" s="11" t="s">
        <v>174</v>
      </c>
      <c r="H25" s="11" t="s">
        <v>977</v>
      </c>
      <c r="I25" s="11" t="s">
        <v>290</v>
      </c>
      <c r="J25" s="46">
        <v>30</v>
      </c>
      <c r="K25" s="11">
        <v>800</v>
      </c>
      <c r="L25" s="278">
        <f t="shared" si="5"/>
        <v>24000</v>
      </c>
      <c r="M25" s="279" t="s">
        <v>197</v>
      </c>
      <c r="N25" s="279"/>
      <c r="O25" s="280">
        <v>2019.1</v>
      </c>
      <c r="P25" s="290">
        <f t="shared" si="6"/>
        <v>24000</v>
      </c>
      <c r="Q25" s="290">
        <f t="shared" si="7"/>
        <v>24000</v>
      </c>
      <c r="R25" s="290">
        <f t="shared" si="8"/>
        <v>0</v>
      </c>
      <c r="S25" s="48">
        <f t="shared" si="4"/>
        <v>0</v>
      </c>
      <c r="T25" s="1"/>
      <c r="U25" s="2"/>
      <c r="V25" s="2"/>
      <c r="W25" s="2"/>
      <c r="X25" s="2"/>
      <c r="Y25" s="2"/>
      <c r="Z25" s="31"/>
      <c r="AA25" s="31"/>
    </row>
    <row r="26" ht="22" customHeight="1" spans="1:27">
      <c r="A26" s="46">
        <v>10</v>
      </c>
      <c r="B26" s="87" t="s">
        <v>40</v>
      </c>
      <c r="C26" s="87"/>
      <c r="D26" s="11" t="s">
        <v>970</v>
      </c>
      <c r="E26" s="46" t="s">
        <v>174</v>
      </c>
      <c r="F26" s="46" t="s">
        <v>170</v>
      </c>
      <c r="G26" s="11" t="s">
        <v>174</v>
      </c>
      <c r="H26" s="11" t="s">
        <v>982</v>
      </c>
      <c r="I26" s="46" t="s">
        <v>290</v>
      </c>
      <c r="J26" s="11">
        <v>50</v>
      </c>
      <c r="K26" s="11">
        <v>200</v>
      </c>
      <c r="L26" s="278">
        <f t="shared" si="5"/>
        <v>10000</v>
      </c>
      <c r="M26" s="279" t="s">
        <v>197</v>
      </c>
      <c r="N26" s="279"/>
      <c r="O26" s="280">
        <v>2019.1</v>
      </c>
      <c r="P26" s="290">
        <f t="shared" si="6"/>
        <v>10000</v>
      </c>
      <c r="Q26" s="290">
        <f t="shared" si="7"/>
        <v>10000</v>
      </c>
      <c r="R26" s="290">
        <f t="shared" si="8"/>
        <v>0</v>
      </c>
      <c r="S26" s="48">
        <f t="shared" si="4"/>
        <v>0</v>
      </c>
      <c r="T26" s="1"/>
      <c r="U26" s="2"/>
      <c r="V26" s="2"/>
      <c r="W26" s="2"/>
      <c r="X26" s="2"/>
      <c r="Y26" s="2"/>
      <c r="Z26" s="31"/>
      <c r="AA26" s="31"/>
    </row>
    <row r="27" ht="22" customHeight="1" spans="1:27">
      <c r="A27" s="46">
        <v>11</v>
      </c>
      <c r="B27" s="87" t="s">
        <v>40</v>
      </c>
      <c r="C27" s="87"/>
      <c r="D27" s="11" t="s">
        <v>970</v>
      </c>
      <c r="E27" s="46" t="s">
        <v>174</v>
      </c>
      <c r="F27" s="46" t="s">
        <v>170</v>
      </c>
      <c r="G27" s="11" t="s">
        <v>174</v>
      </c>
      <c r="H27" s="11" t="s">
        <v>983</v>
      </c>
      <c r="I27" s="46" t="s">
        <v>114</v>
      </c>
      <c r="J27" s="11">
        <v>600</v>
      </c>
      <c r="K27" s="11">
        <v>25</v>
      </c>
      <c r="L27" s="278">
        <f t="shared" si="5"/>
        <v>15000</v>
      </c>
      <c r="M27" s="279" t="s">
        <v>197</v>
      </c>
      <c r="N27" s="279"/>
      <c r="O27" s="280">
        <v>2019.12</v>
      </c>
      <c r="P27" s="290">
        <f t="shared" si="6"/>
        <v>15000</v>
      </c>
      <c r="Q27" s="290">
        <f t="shared" si="7"/>
        <v>15000</v>
      </c>
      <c r="R27" s="290">
        <f t="shared" si="8"/>
        <v>0</v>
      </c>
      <c r="S27" s="48">
        <f t="shared" si="4"/>
        <v>0</v>
      </c>
      <c r="T27" s="64">
        <v>692</v>
      </c>
      <c r="U27" s="121">
        <v>343</v>
      </c>
      <c r="V27" s="2"/>
      <c r="W27" s="2">
        <v>300</v>
      </c>
      <c r="X27" s="2">
        <v>400</v>
      </c>
      <c r="Y27" s="2">
        <f>800+300</f>
        <v>1100</v>
      </c>
      <c r="Z27" s="31">
        <f>SUM(T27*W27+U27*X27+V27*Y27)*2*0.3</f>
        <v>206880</v>
      </c>
      <c r="AA27" s="31">
        <f>SUM(Z27-P28)</f>
        <v>-113620</v>
      </c>
    </row>
    <row r="28" ht="22" customHeight="1" spans="1:27">
      <c r="A28" s="95" t="s">
        <v>984</v>
      </c>
      <c r="B28" s="96"/>
      <c r="C28" s="96"/>
      <c r="D28" s="96"/>
      <c r="E28" s="97"/>
      <c r="F28" s="98"/>
      <c r="G28" s="98"/>
      <c r="H28" s="99"/>
      <c r="I28" s="99"/>
      <c r="J28" s="99"/>
      <c r="K28" s="99"/>
      <c r="L28" s="289">
        <f>SUM(L29:L44)</f>
        <v>320500</v>
      </c>
      <c r="M28" s="289">
        <f>SUM(M29:M44)</f>
        <v>0</v>
      </c>
      <c r="N28" s="289"/>
      <c r="O28" s="289">
        <f>SUM(O29:O44)</f>
        <v>654454</v>
      </c>
      <c r="P28" s="289">
        <f>SUM(P29:P44)</f>
        <v>320500</v>
      </c>
      <c r="Q28" s="289">
        <f>SUM(Q29:Q44)</f>
        <v>320500</v>
      </c>
      <c r="R28" s="289">
        <f>SUM(R29:R44)</f>
        <v>0</v>
      </c>
      <c r="S28" s="48">
        <f t="shared" si="4"/>
        <v>0</v>
      </c>
      <c r="T28" s="1"/>
      <c r="U28" s="2"/>
      <c r="V28" s="2"/>
      <c r="W28" s="2"/>
      <c r="X28" s="2"/>
      <c r="Y28" s="2"/>
      <c r="Z28" s="31"/>
      <c r="AA28" s="31"/>
    </row>
    <row r="29" ht="22" customHeight="1" spans="1:27">
      <c r="A29" s="46">
        <v>1</v>
      </c>
      <c r="B29" s="87" t="s">
        <v>40</v>
      </c>
      <c r="C29" s="87"/>
      <c r="D29" s="11" t="s">
        <v>985</v>
      </c>
      <c r="E29" s="11" t="s">
        <v>986</v>
      </c>
      <c r="F29" s="46" t="s">
        <v>987</v>
      </c>
      <c r="G29" s="11" t="s">
        <v>62</v>
      </c>
      <c r="H29" s="11" t="s">
        <v>988</v>
      </c>
      <c r="I29" s="46" t="s">
        <v>989</v>
      </c>
      <c r="J29" s="46">
        <v>600</v>
      </c>
      <c r="K29" s="51">
        <v>50</v>
      </c>
      <c r="L29" s="278">
        <f t="shared" ref="L29:L44" si="9">J29*K29</f>
        <v>30000</v>
      </c>
      <c r="M29" s="279" t="s">
        <v>65</v>
      </c>
      <c r="N29" s="279"/>
      <c r="O29" s="291">
        <v>43554</v>
      </c>
      <c r="P29" s="290">
        <f t="shared" ref="P29:P44" si="10">L29</f>
        <v>30000</v>
      </c>
      <c r="Q29" s="290">
        <f t="shared" ref="Q29:Q44" si="11">L29</f>
        <v>30000</v>
      </c>
      <c r="R29" s="290"/>
      <c r="S29" s="48">
        <f t="shared" si="4"/>
        <v>0</v>
      </c>
      <c r="T29" s="1"/>
      <c r="U29" s="2"/>
      <c r="V29" s="2"/>
      <c r="W29" s="2"/>
      <c r="X29" s="2"/>
      <c r="Y29" s="2"/>
      <c r="Z29" s="31"/>
      <c r="AA29" s="31"/>
    </row>
    <row r="30" ht="22" customHeight="1" spans="1:27">
      <c r="A30" s="46">
        <v>2</v>
      </c>
      <c r="B30" s="87" t="s">
        <v>40</v>
      </c>
      <c r="C30" s="87"/>
      <c r="D30" s="11" t="s">
        <v>985</v>
      </c>
      <c r="E30" s="11" t="s">
        <v>990</v>
      </c>
      <c r="F30" s="46" t="s">
        <v>987</v>
      </c>
      <c r="G30" s="11" t="s">
        <v>62</v>
      </c>
      <c r="H30" s="11" t="s">
        <v>991</v>
      </c>
      <c r="I30" s="46" t="s">
        <v>105</v>
      </c>
      <c r="J30" s="46">
        <v>200</v>
      </c>
      <c r="K30" s="51">
        <v>100</v>
      </c>
      <c r="L30" s="278">
        <f t="shared" si="9"/>
        <v>20000</v>
      </c>
      <c r="M30" s="279" t="s">
        <v>65</v>
      </c>
      <c r="N30" s="279"/>
      <c r="O30" s="291">
        <v>43554</v>
      </c>
      <c r="P30" s="290">
        <f t="shared" si="10"/>
        <v>20000</v>
      </c>
      <c r="Q30" s="290">
        <f t="shared" si="11"/>
        <v>20000</v>
      </c>
      <c r="R30" s="290"/>
      <c r="S30" s="48">
        <f t="shared" si="4"/>
        <v>0</v>
      </c>
      <c r="T30" s="1"/>
      <c r="U30" s="2"/>
      <c r="V30" s="2"/>
      <c r="W30" s="2"/>
      <c r="X30" s="2"/>
      <c r="Y30" s="2"/>
      <c r="Z30" s="31"/>
      <c r="AA30" s="31"/>
    </row>
    <row r="31" ht="22" customHeight="1" spans="1:27">
      <c r="A31" s="46">
        <v>3</v>
      </c>
      <c r="B31" s="87" t="s">
        <v>40</v>
      </c>
      <c r="C31" s="87"/>
      <c r="D31" s="11" t="s">
        <v>985</v>
      </c>
      <c r="E31" s="11" t="s">
        <v>195</v>
      </c>
      <c r="F31" s="46" t="s">
        <v>70</v>
      </c>
      <c r="G31" s="11" t="s">
        <v>62</v>
      </c>
      <c r="H31" s="11" t="s">
        <v>195</v>
      </c>
      <c r="I31" s="46" t="s">
        <v>64</v>
      </c>
      <c r="J31" s="46">
        <v>2500</v>
      </c>
      <c r="K31" s="51">
        <v>6</v>
      </c>
      <c r="L31" s="278">
        <f t="shared" si="9"/>
        <v>15000</v>
      </c>
      <c r="M31" s="279" t="s">
        <v>65</v>
      </c>
      <c r="N31" s="279"/>
      <c r="O31" s="291">
        <v>43524</v>
      </c>
      <c r="P31" s="290">
        <f t="shared" si="10"/>
        <v>15000</v>
      </c>
      <c r="Q31" s="290">
        <f t="shared" si="11"/>
        <v>15000</v>
      </c>
      <c r="R31" s="290"/>
      <c r="S31" s="48">
        <f t="shared" si="4"/>
        <v>0</v>
      </c>
      <c r="T31" s="1"/>
      <c r="U31" s="2"/>
      <c r="V31" s="2"/>
      <c r="W31" s="2"/>
      <c r="X31" s="2"/>
      <c r="Y31" s="2"/>
      <c r="Z31" s="31"/>
      <c r="AA31" s="31"/>
    </row>
    <row r="32" ht="22" customHeight="1" spans="1:27">
      <c r="A32" s="46">
        <v>4</v>
      </c>
      <c r="B32" s="87" t="s">
        <v>40</v>
      </c>
      <c r="C32" s="87"/>
      <c r="D32" s="11" t="s">
        <v>985</v>
      </c>
      <c r="E32" s="11" t="s">
        <v>96</v>
      </c>
      <c r="F32" s="46" t="s">
        <v>61</v>
      </c>
      <c r="G32" s="11" t="s">
        <v>62</v>
      </c>
      <c r="H32" s="11" t="s">
        <v>992</v>
      </c>
      <c r="I32" s="46" t="s">
        <v>64</v>
      </c>
      <c r="J32" s="46">
        <v>4500</v>
      </c>
      <c r="K32" s="51">
        <v>5</v>
      </c>
      <c r="L32" s="278">
        <f t="shared" si="9"/>
        <v>22500</v>
      </c>
      <c r="M32" s="279" t="s">
        <v>65</v>
      </c>
      <c r="N32" s="279"/>
      <c r="O32" s="291">
        <v>43646</v>
      </c>
      <c r="P32" s="290">
        <f t="shared" si="10"/>
        <v>22500</v>
      </c>
      <c r="Q32" s="290">
        <f t="shared" si="11"/>
        <v>22500</v>
      </c>
      <c r="R32" s="290"/>
      <c r="S32" s="48">
        <f t="shared" si="4"/>
        <v>0</v>
      </c>
      <c r="T32" s="1"/>
      <c r="U32" s="2"/>
      <c r="V32" s="2"/>
      <c r="W32" s="2"/>
      <c r="X32" s="2"/>
      <c r="Y32" s="2"/>
      <c r="Z32" s="31"/>
      <c r="AA32" s="31"/>
    </row>
    <row r="33" ht="22" customHeight="1" spans="1:27">
      <c r="A33" s="46">
        <v>5</v>
      </c>
      <c r="B33" s="87" t="s">
        <v>40</v>
      </c>
      <c r="C33" s="87"/>
      <c r="D33" s="11" t="s">
        <v>985</v>
      </c>
      <c r="E33" s="11" t="s">
        <v>993</v>
      </c>
      <c r="F33" s="46" t="s">
        <v>994</v>
      </c>
      <c r="G33" s="11" t="s">
        <v>62</v>
      </c>
      <c r="H33" s="11" t="s">
        <v>995</v>
      </c>
      <c r="I33" s="46" t="s">
        <v>64</v>
      </c>
      <c r="J33" s="46">
        <v>3700</v>
      </c>
      <c r="K33" s="51">
        <v>4</v>
      </c>
      <c r="L33" s="278">
        <f t="shared" si="9"/>
        <v>14800</v>
      </c>
      <c r="M33" s="279" t="s">
        <v>65</v>
      </c>
      <c r="N33" s="279"/>
      <c r="O33" s="291">
        <v>43646</v>
      </c>
      <c r="P33" s="290">
        <f t="shared" si="10"/>
        <v>14800</v>
      </c>
      <c r="Q33" s="290">
        <f t="shared" si="11"/>
        <v>14800</v>
      </c>
      <c r="R33" s="290"/>
      <c r="S33" s="48">
        <f t="shared" si="4"/>
        <v>0</v>
      </c>
      <c r="T33" s="1"/>
      <c r="U33" s="2"/>
      <c r="V33" s="2"/>
      <c r="W33" s="2"/>
      <c r="X33" s="2"/>
      <c r="Y33" s="2"/>
      <c r="Z33" s="31"/>
      <c r="AA33" s="31"/>
    </row>
    <row r="34" ht="22" customHeight="1" spans="1:27">
      <c r="A34" s="46">
        <v>6</v>
      </c>
      <c r="B34" s="87" t="s">
        <v>40</v>
      </c>
      <c r="C34" s="87"/>
      <c r="D34" s="11" t="s">
        <v>985</v>
      </c>
      <c r="E34" s="11" t="s">
        <v>993</v>
      </c>
      <c r="F34" s="46" t="s">
        <v>994</v>
      </c>
      <c r="G34" s="11" t="s">
        <v>62</v>
      </c>
      <c r="H34" s="11" t="s">
        <v>996</v>
      </c>
      <c r="I34" s="46" t="s">
        <v>64</v>
      </c>
      <c r="J34" s="46">
        <v>7800</v>
      </c>
      <c r="K34" s="51">
        <v>6</v>
      </c>
      <c r="L34" s="278">
        <f t="shared" si="9"/>
        <v>46800</v>
      </c>
      <c r="M34" s="279" t="s">
        <v>65</v>
      </c>
      <c r="N34" s="279"/>
      <c r="O34" s="291">
        <v>43646</v>
      </c>
      <c r="P34" s="290">
        <f t="shared" si="10"/>
        <v>46800</v>
      </c>
      <c r="Q34" s="290">
        <f t="shared" si="11"/>
        <v>46800</v>
      </c>
      <c r="R34" s="290"/>
      <c r="S34" s="48">
        <f t="shared" si="4"/>
        <v>0</v>
      </c>
      <c r="T34" s="1"/>
      <c r="U34" s="2"/>
      <c r="V34" s="2"/>
      <c r="W34" s="2"/>
      <c r="X34" s="2"/>
      <c r="Y34" s="2"/>
      <c r="Z34" s="31"/>
      <c r="AA34" s="31"/>
    </row>
    <row r="35" ht="22" customHeight="1" spans="1:27">
      <c r="A35" s="46">
        <v>7</v>
      </c>
      <c r="B35" s="87" t="s">
        <v>40</v>
      </c>
      <c r="C35" s="87"/>
      <c r="D35" s="11" t="s">
        <v>985</v>
      </c>
      <c r="E35" s="11" t="s">
        <v>997</v>
      </c>
      <c r="F35" s="46" t="s">
        <v>70</v>
      </c>
      <c r="G35" s="11" t="s">
        <v>62</v>
      </c>
      <c r="H35" s="11" t="s">
        <v>998</v>
      </c>
      <c r="I35" s="46" t="s">
        <v>64</v>
      </c>
      <c r="J35" s="46">
        <v>2000</v>
      </c>
      <c r="K35" s="51">
        <v>8.2</v>
      </c>
      <c r="L35" s="278">
        <f t="shared" si="9"/>
        <v>16400</v>
      </c>
      <c r="M35" s="279" t="s">
        <v>65</v>
      </c>
      <c r="N35" s="279"/>
      <c r="O35" s="291">
        <v>43495</v>
      </c>
      <c r="P35" s="290">
        <f t="shared" si="10"/>
        <v>16400</v>
      </c>
      <c r="Q35" s="290">
        <f t="shared" si="11"/>
        <v>16400</v>
      </c>
      <c r="R35" s="290"/>
      <c r="S35" s="48">
        <f t="shared" si="4"/>
        <v>0</v>
      </c>
      <c r="T35" s="1"/>
      <c r="U35" s="2"/>
      <c r="V35" s="2"/>
      <c r="W35" s="2"/>
      <c r="X35" s="2"/>
      <c r="Y35" s="2"/>
      <c r="Z35" s="31"/>
      <c r="AA35" s="31"/>
    </row>
    <row r="36" ht="22" customHeight="1" spans="1:27">
      <c r="A36" s="46">
        <v>8</v>
      </c>
      <c r="B36" s="87" t="s">
        <v>40</v>
      </c>
      <c r="C36" s="87"/>
      <c r="D36" s="11" t="s">
        <v>985</v>
      </c>
      <c r="E36" s="11" t="s">
        <v>999</v>
      </c>
      <c r="F36" s="46"/>
      <c r="G36" s="11" t="s">
        <v>62</v>
      </c>
      <c r="H36" s="11" t="s">
        <v>1000</v>
      </c>
      <c r="I36" s="46" t="s">
        <v>989</v>
      </c>
      <c r="J36" s="46">
        <v>1000</v>
      </c>
      <c r="K36" s="11">
        <v>2</v>
      </c>
      <c r="L36" s="278">
        <f t="shared" si="9"/>
        <v>2000</v>
      </c>
      <c r="M36" s="279" t="s">
        <v>65</v>
      </c>
      <c r="N36" s="279"/>
      <c r="O36" s="291">
        <v>43495</v>
      </c>
      <c r="P36" s="290">
        <f t="shared" si="10"/>
        <v>2000</v>
      </c>
      <c r="Q36" s="290">
        <f t="shared" si="11"/>
        <v>2000</v>
      </c>
      <c r="R36" s="290"/>
      <c r="S36" s="48">
        <f t="shared" si="4"/>
        <v>0</v>
      </c>
      <c r="T36" s="1"/>
      <c r="U36" s="2"/>
      <c r="V36" s="2"/>
      <c r="W36" s="2"/>
      <c r="X36" s="2"/>
      <c r="Y36" s="2"/>
      <c r="Z36" s="31"/>
      <c r="AA36" s="31"/>
    </row>
    <row r="37" ht="22" customHeight="1" spans="1:27">
      <c r="A37" s="46">
        <v>9</v>
      </c>
      <c r="B37" s="87" t="s">
        <v>40</v>
      </c>
      <c r="C37" s="87"/>
      <c r="D37" s="11" t="s">
        <v>985</v>
      </c>
      <c r="E37" s="11" t="s">
        <v>1001</v>
      </c>
      <c r="F37" s="46"/>
      <c r="G37" s="11" t="s">
        <v>62</v>
      </c>
      <c r="H37" s="11" t="s">
        <v>1002</v>
      </c>
      <c r="I37" s="11" t="s">
        <v>114</v>
      </c>
      <c r="J37" s="46">
        <v>2000</v>
      </c>
      <c r="K37" s="11">
        <v>1</v>
      </c>
      <c r="L37" s="278">
        <f t="shared" si="9"/>
        <v>2000</v>
      </c>
      <c r="M37" s="279" t="s">
        <v>65</v>
      </c>
      <c r="N37" s="279"/>
      <c r="O37" s="280" t="s">
        <v>1003</v>
      </c>
      <c r="P37" s="290">
        <f t="shared" si="10"/>
        <v>2000</v>
      </c>
      <c r="Q37" s="290">
        <f t="shared" si="11"/>
        <v>2000</v>
      </c>
      <c r="R37" s="290"/>
      <c r="S37" s="48">
        <f t="shared" si="4"/>
        <v>0</v>
      </c>
      <c r="T37" s="1"/>
      <c r="U37" s="2"/>
      <c r="V37" s="2"/>
      <c r="W37" s="2"/>
      <c r="X37" s="2"/>
      <c r="Y37" s="2"/>
      <c r="Z37" s="31"/>
      <c r="AA37" s="31"/>
    </row>
    <row r="38" ht="22" customHeight="1" spans="1:27">
      <c r="A38" s="46">
        <v>10</v>
      </c>
      <c r="B38" s="87" t="s">
        <v>40</v>
      </c>
      <c r="C38" s="87"/>
      <c r="D38" s="11" t="s">
        <v>985</v>
      </c>
      <c r="E38" s="11" t="s">
        <v>1004</v>
      </c>
      <c r="F38" s="46" t="s">
        <v>170</v>
      </c>
      <c r="G38" s="11" t="s">
        <v>174</v>
      </c>
      <c r="H38" s="11" t="s">
        <v>1005</v>
      </c>
      <c r="I38" s="46" t="s">
        <v>290</v>
      </c>
      <c r="J38" s="11">
        <v>150</v>
      </c>
      <c r="K38" s="11">
        <v>300</v>
      </c>
      <c r="L38" s="278">
        <f t="shared" si="9"/>
        <v>45000</v>
      </c>
      <c r="M38" s="279" t="s">
        <v>65</v>
      </c>
      <c r="N38" s="279"/>
      <c r="O38" s="291">
        <v>43646</v>
      </c>
      <c r="P38" s="290">
        <f t="shared" si="10"/>
        <v>45000</v>
      </c>
      <c r="Q38" s="290">
        <f t="shared" si="11"/>
        <v>45000</v>
      </c>
      <c r="R38" s="290"/>
      <c r="S38" s="48">
        <f t="shared" si="4"/>
        <v>0</v>
      </c>
      <c r="T38" s="1"/>
      <c r="U38" s="2"/>
      <c r="V38" s="2"/>
      <c r="W38" s="2"/>
      <c r="X38" s="2"/>
      <c r="Y38" s="2"/>
      <c r="Z38" s="31"/>
      <c r="AA38" s="31"/>
    </row>
    <row r="39" ht="22" customHeight="1" spans="1:27">
      <c r="A39" s="46">
        <v>11</v>
      </c>
      <c r="B39" s="87" t="s">
        <v>40</v>
      </c>
      <c r="C39" s="87"/>
      <c r="D39" s="11" t="s">
        <v>985</v>
      </c>
      <c r="E39" s="11" t="s">
        <v>1006</v>
      </c>
      <c r="F39" s="46" t="s">
        <v>170</v>
      </c>
      <c r="G39" s="11" t="s">
        <v>174</v>
      </c>
      <c r="H39" s="11" t="s">
        <v>1007</v>
      </c>
      <c r="I39" s="46" t="s">
        <v>290</v>
      </c>
      <c r="J39" s="11">
        <v>500</v>
      </c>
      <c r="K39" s="11">
        <v>20</v>
      </c>
      <c r="L39" s="278">
        <f t="shared" si="9"/>
        <v>10000</v>
      </c>
      <c r="M39" s="279" t="s">
        <v>65</v>
      </c>
      <c r="N39" s="279"/>
      <c r="O39" s="291">
        <v>43554</v>
      </c>
      <c r="P39" s="290">
        <f t="shared" si="10"/>
        <v>10000</v>
      </c>
      <c r="Q39" s="290">
        <f t="shared" si="11"/>
        <v>10000</v>
      </c>
      <c r="R39" s="290"/>
      <c r="S39" s="48">
        <f t="shared" si="4"/>
        <v>0</v>
      </c>
      <c r="T39" s="1"/>
      <c r="U39" s="2"/>
      <c r="V39" s="2"/>
      <c r="W39" s="2"/>
      <c r="X39" s="2"/>
      <c r="Y39" s="2"/>
      <c r="Z39" s="31"/>
      <c r="AA39" s="31"/>
    </row>
    <row r="40" ht="22" customHeight="1" spans="1:27">
      <c r="A40" s="46">
        <v>12</v>
      </c>
      <c r="B40" s="87" t="s">
        <v>40</v>
      </c>
      <c r="C40" s="87"/>
      <c r="D40" s="11" t="s">
        <v>985</v>
      </c>
      <c r="E40" s="11" t="s">
        <v>1008</v>
      </c>
      <c r="F40" s="46"/>
      <c r="G40" s="11" t="s">
        <v>62</v>
      </c>
      <c r="H40" s="11" t="s">
        <v>1009</v>
      </c>
      <c r="I40" s="46" t="s">
        <v>114</v>
      </c>
      <c r="J40" s="46">
        <v>12000</v>
      </c>
      <c r="K40" s="11">
        <v>1</v>
      </c>
      <c r="L40" s="278">
        <f t="shared" si="9"/>
        <v>12000</v>
      </c>
      <c r="M40" s="279" t="s">
        <v>65</v>
      </c>
      <c r="N40" s="279"/>
      <c r="O40" s="291">
        <v>43709</v>
      </c>
      <c r="P40" s="290">
        <f t="shared" si="10"/>
        <v>12000</v>
      </c>
      <c r="Q40" s="290">
        <f t="shared" si="11"/>
        <v>12000</v>
      </c>
      <c r="R40" s="290"/>
      <c r="S40" s="48">
        <f t="shared" si="4"/>
        <v>0</v>
      </c>
      <c r="T40" s="64">
        <v>692</v>
      </c>
      <c r="U40" s="121">
        <v>343</v>
      </c>
      <c r="V40" s="2"/>
      <c r="W40" s="2">
        <v>300</v>
      </c>
      <c r="X40" s="2">
        <v>400</v>
      </c>
      <c r="Y40" s="2">
        <f>800+300</f>
        <v>1100</v>
      </c>
      <c r="Z40" s="31">
        <f>SUM(T40*W40+U40*X40+V40*Y40)*2*0.3</f>
        <v>206880</v>
      </c>
      <c r="AA40" s="31">
        <f>SUM(Z40-P41)</f>
        <v>194880</v>
      </c>
    </row>
    <row r="41" ht="22" customHeight="1" spans="1:27">
      <c r="A41" s="46">
        <v>13</v>
      </c>
      <c r="B41" s="87" t="s">
        <v>40</v>
      </c>
      <c r="C41" s="87"/>
      <c r="D41" s="11" t="s">
        <v>985</v>
      </c>
      <c r="E41" s="11" t="s">
        <v>1010</v>
      </c>
      <c r="F41" s="46"/>
      <c r="G41" s="11" t="s">
        <v>62</v>
      </c>
      <c r="H41" s="11" t="s">
        <v>1011</v>
      </c>
      <c r="I41" s="46" t="s">
        <v>114</v>
      </c>
      <c r="J41" s="46">
        <v>12000</v>
      </c>
      <c r="K41" s="11">
        <v>1</v>
      </c>
      <c r="L41" s="278">
        <f t="shared" si="9"/>
        <v>12000</v>
      </c>
      <c r="M41" s="279" t="s">
        <v>65</v>
      </c>
      <c r="N41" s="279"/>
      <c r="O41" s="291">
        <v>43709</v>
      </c>
      <c r="P41" s="290">
        <f t="shared" si="10"/>
        <v>12000</v>
      </c>
      <c r="Q41" s="290">
        <f t="shared" si="11"/>
        <v>12000</v>
      </c>
      <c r="R41" s="290"/>
      <c r="S41" s="48">
        <f t="shared" si="4"/>
        <v>0</v>
      </c>
      <c r="T41" s="1"/>
      <c r="U41" s="2"/>
      <c r="V41" s="2"/>
      <c r="W41" s="2"/>
      <c r="X41" s="2"/>
      <c r="Y41" s="2"/>
      <c r="Z41" s="31"/>
      <c r="AA41" s="31"/>
    </row>
    <row r="42" ht="22" customHeight="1" spans="1:27">
      <c r="A42" s="46">
        <v>14</v>
      </c>
      <c r="B42" s="87" t="s">
        <v>40</v>
      </c>
      <c r="C42" s="87"/>
      <c r="D42" s="11" t="s">
        <v>985</v>
      </c>
      <c r="E42" s="11" t="s">
        <v>839</v>
      </c>
      <c r="F42" s="46"/>
      <c r="G42" s="11" t="s">
        <v>62</v>
      </c>
      <c r="H42" s="11" t="s">
        <v>1012</v>
      </c>
      <c r="I42" s="46" t="s">
        <v>114</v>
      </c>
      <c r="J42" s="46">
        <v>12000</v>
      </c>
      <c r="K42" s="11">
        <v>1</v>
      </c>
      <c r="L42" s="278">
        <f t="shared" si="9"/>
        <v>12000</v>
      </c>
      <c r="M42" s="279" t="s">
        <v>65</v>
      </c>
      <c r="N42" s="279"/>
      <c r="O42" s="291">
        <v>43709</v>
      </c>
      <c r="P42" s="290">
        <f t="shared" si="10"/>
        <v>12000</v>
      </c>
      <c r="Q42" s="290">
        <f t="shared" si="11"/>
        <v>12000</v>
      </c>
      <c r="R42" s="290"/>
      <c r="S42" s="48">
        <f t="shared" si="4"/>
        <v>0</v>
      </c>
      <c r="T42" s="1"/>
      <c r="U42" s="2"/>
      <c r="V42" s="2"/>
      <c r="W42" s="2"/>
      <c r="X42" s="2"/>
      <c r="Y42" s="2"/>
      <c r="Z42" s="31"/>
      <c r="AA42" s="31"/>
    </row>
    <row r="43" ht="22" customHeight="1" spans="1:27">
      <c r="A43" s="46">
        <v>15</v>
      </c>
      <c r="B43" s="87" t="s">
        <v>40</v>
      </c>
      <c r="C43" s="87"/>
      <c r="D43" s="11" t="s">
        <v>985</v>
      </c>
      <c r="E43" s="11" t="s">
        <v>1013</v>
      </c>
      <c r="F43" s="46" t="s">
        <v>170</v>
      </c>
      <c r="G43" s="11" t="s">
        <v>174</v>
      </c>
      <c r="H43" s="11" t="s">
        <v>1014</v>
      </c>
      <c r="I43" s="46" t="s">
        <v>290</v>
      </c>
      <c r="J43" s="46">
        <v>150</v>
      </c>
      <c r="K43" s="11">
        <v>320</v>
      </c>
      <c r="L43" s="278">
        <f t="shared" si="9"/>
        <v>48000</v>
      </c>
      <c r="M43" s="279" t="s">
        <v>65</v>
      </c>
      <c r="N43" s="279"/>
      <c r="O43" s="291">
        <v>43799</v>
      </c>
      <c r="P43" s="290">
        <f t="shared" si="10"/>
        <v>48000</v>
      </c>
      <c r="Q43" s="290">
        <f t="shared" si="11"/>
        <v>48000</v>
      </c>
      <c r="R43" s="290"/>
      <c r="S43" s="48">
        <f t="shared" si="4"/>
        <v>0</v>
      </c>
      <c r="T43" s="1"/>
      <c r="U43" s="2"/>
      <c r="V43" s="2"/>
      <c r="W43" s="2"/>
      <c r="X43" s="2"/>
      <c r="Y43" s="2"/>
      <c r="Z43" s="31"/>
      <c r="AA43" s="31"/>
    </row>
    <row r="44" ht="22" customHeight="1" spans="1:27">
      <c r="A44" s="46">
        <v>16</v>
      </c>
      <c r="B44" s="87" t="s">
        <v>40</v>
      </c>
      <c r="C44" s="87"/>
      <c r="D44" s="11" t="s">
        <v>985</v>
      </c>
      <c r="E44" s="11" t="s">
        <v>1015</v>
      </c>
      <c r="F44" s="11" t="s">
        <v>987</v>
      </c>
      <c r="G44" s="11" t="s">
        <v>62</v>
      </c>
      <c r="H44" s="11" t="s">
        <v>1016</v>
      </c>
      <c r="I44" s="11" t="s">
        <v>114</v>
      </c>
      <c r="J44" s="46">
        <v>1200</v>
      </c>
      <c r="K44" s="46">
        <v>10</v>
      </c>
      <c r="L44" s="278">
        <f t="shared" si="9"/>
        <v>12000</v>
      </c>
      <c r="M44" s="279" t="s">
        <v>65</v>
      </c>
      <c r="N44" s="279"/>
      <c r="O44" s="291">
        <v>43768</v>
      </c>
      <c r="P44" s="290">
        <f t="shared" si="10"/>
        <v>12000</v>
      </c>
      <c r="Q44" s="290">
        <f t="shared" si="11"/>
        <v>12000</v>
      </c>
      <c r="R44" s="290"/>
      <c r="S44" s="48">
        <f t="shared" si="4"/>
        <v>0</v>
      </c>
      <c r="T44" s="1"/>
      <c r="U44" s="2"/>
      <c r="V44" s="2"/>
      <c r="W44" s="2"/>
      <c r="X44" s="2"/>
      <c r="Y44" s="2"/>
      <c r="Z44" s="31"/>
      <c r="AA44" s="31"/>
    </row>
    <row r="45" ht="22" customHeight="1" spans="1:27">
      <c r="A45" s="95" t="s">
        <v>1017</v>
      </c>
      <c r="B45" s="96"/>
      <c r="C45" s="96"/>
      <c r="D45" s="96"/>
      <c r="E45" s="97"/>
      <c r="F45" s="98"/>
      <c r="G45" s="98"/>
      <c r="H45" s="99"/>
      <c r="I45" s="99"/>
      <c r="J45" s="99"/>
      <c r="K45" s="99"/>
      <c r="L45" s="289">
        <f>SUM(L46:L60)</f>
        <v>142840</v>
      </c>
      <c r="M45" s="292"/>
      <c r="N45" s="292"/>
      <c r="O45" s="292"/>
      <c r="P45" s="289">
        <f>SUM(P46:P60)</f>
        <v>142840</v>
      </c>
      <c r="Q45" s="289">
        <f>SUM(Q46:Q60)</f>
        <v>142840</v>
      </c>
      <c r="R45" s="289">
        <f>SUM(R46:R60)</f>
        <v>0</v>
      </c>
      <c r="S45" s="48">
        <f t="shared" si="4"/>
        <v>0</v>
      </c>
      <c r="T45" s="1"/>
      <c r="U45" s="2"/>
      <c r="V45" s="2"/>
      <c r="W45" s="2"/>
      <c r="X45" s="2"/>
      <c r="Y45" s="2"/>
      <c r="Z45" s="31"/>
      <c r="AA45" s="31"/>
    </row>
    <row r="46" ht="22" customHeight="1" spans="1:27">
      <c r="A46" s="46">
        <v>1</v>
      </c>
      <c r="B46" s="87" t="s">
        <v>40</v>
      </c>
      <c r="C46" s="87"/>
      <c r="D46" s="11" t="s">
        <v>1017</v>
      </c>
      <c r="E46" s="11" t="s">
        <v>1018</v>
      </c>
      <c r="F46" s="46" t="s">
        <v>1019</v>
      </c>
      <c r="G46" s="11" t="s">
        <v>62</v>
      </c>
      <c r="H46" s="11" t="s">
        <v>1018</v>
      </c>
      <c r="I46" s="46" t="s">
        <v>114</v>
      </c>
      <c r="J46" s="46">
        <v>15000</v>
      </c>
      <c r="K46" s="51">
        <v>1</v>
      </c>
      <c r="L46" s="278">
        <f t="shared" ref="L46:L60" si="12">J46*K46</f>
        <v>15000</v>
      </c>
      <c r="M46" s="279" t="s">
        <v>65</v>
      </c>
      <c r="N46" s="279"/>
      <c r="O46" s="280">
        <v>2019.3</v>
      </c>
      <c r="P46" s="290">
        <f t="shared" ref="P46:P60" si="13">L46</f>
        <v>15000</v>
      </c>
      <c r="Q46" s="290">
        <f t="shared" ref="Q46:Q60" si="14">L46</f>
        <v>15000</v>
      </c>
      <c r="R46" s="290">
        <f t="shared" ref="R46:R56" si="15">SUM(P46-Q46)</f>
        <v>0</v>
      </c>
      <c r="S46" s="48">
        <f t="shared" si="4"/>
        <v>0</v>
      </c>
      <c r="T46" s="1"/>
      <c r="U46" s="2"/>
      <c r="V46" s="2"/>
      <c r="W46" s="2"/>
      <c r="X46" s="2"/>
      <c r="Y46" s="2"/>
      <c r="Z46" s="31"/>
      <c r="AA46" s="31"/>
    </row>
    <row r="47" ht="22" customHeight="1" spans="1:27">
      <c r="A47" s="46">
        <v>2</v>
      </c>
      <c r="B47" s="87" t="s">
        <v>40</v>
      </c>
      <c r="C47" s="87"/>
      <c r="D47" s="11" t="s">
        <v>1017</v>
      </c>
      <c r="E47" s="11" t="s">
        <v>1020</v>
      </c>
      <c r="F47" s="46" t="s">
        <v>1021</v>
      </c>
      <c r="G47" s="11" t="s">
        <v>62</v>
      </c>
      <c r="H47" s="11" t="s">
        <v>1022</v>
      </c>
      <c r="I47" s="46" t="s">
        <v>125</v>
      </c>
      <c r="J47" s="46">
        <v>40</v>
      </c>
      <c r="K47" s="51">
        <v>36</v>
      </c>
      <c r="L47" s="278">
        <f t="shared" si="12"/>
        <v>1440</v>
      </c>
      <c r="M47" s="279" t="s">
        <v>65</v>
      </c>
      <c r="N47" s="279"/>
      <c r="O47" s="280">
        <v>2019.3</v>
      </c>
      <c r="P47" s="290">
        <f t="shared" si="13"/>
        <v>1440</v>
      </c>
      <c r="Q47" s="290">
        <f t="shared" si="14"/>
        <v>1440</v>
      </c>
      <c r="R47" s="290">
        <f t="shared" si="15"/>
        <v>0</v>
      </c>
      <c r="S47" s="48">
        <f t="shared" si="4"/>
        <v>0</v>
      </c>
      <c r="T47" s="1"/>
      <c r="U47" s="2"/>
      <c r="V47" s="2"/>
      <c r="W47" s="2"/>
      <c r="X47" s="2"/>
      <c r="Y47" s="2"/>
      <c r="Z47" s="31"/>
      <c r="AA47" s="31"/>
    </row>
    <row r="48" ht="22" customHeight="1" spans="1:27">
      <c r="A48" s="46">
        <v>3</v>
      </c>
      <c r="B48" s="87" t="s">
        <v>40</v>
      </c>
      <c r="C48" s="87"/>
      <c r="D48" s="11" t="s">
        <v>1017</v>
      </c>
      <c r="E48" s="11" t="s">
        <v>1023</v>
      </c>
      <c r="F48" s="46" t="s">
        <v>1021</v>
      </c>
      <c r="G48" s="11" t="s">
        <v>62</v>
      </c>
      <c r="H48" s="11" t="s">
        <v>1024</v>
      </c>
      <c r="I48" s="46" t="s">
        <v>125</v>
      </c>
      <c r="J48" s="46">
        <v>420</v>
      </c>
      <c r="K48" s="51">
        <v>8</v>
      </c>
      <c r="L48" s="278">
        <f t="shared" si="12"/>
        <v>3360</v>
      </c>
      <c r="M48" s="279" t="s">
        <v>65</v>
      </c>
      <c r="N48" s="279"/>
      <c r="O48" s="280">
        <v>2020.3</v>
      </c>
      <c r="P48" s="290">
        <f t="shared" si="13"/>
        <v>3360</v>
      </c>
      <c r="Q48" s="290">
        <f t="shared" si="14"/>
        <v>3360</v>
      </c>
      <c r="R48" s="290">
        <f t="shared" si="15"/>
        <v>0</v>
      </c>
      <c r="S48" s="48">
        <f t="shared" ref="S48:S79" si="16">L48-P48</f>
        <v>0</v>
      </c>
      <c r="T48" s="1"/>
      <c r="U48" s="2"/>
      <c r="V48" s="2"/>
      <c r="W48" s="2"/>
      <c r="X48" s="2"/>
      <c r="Y48" s="2"/>
      <c r="Z48" s="31"/>
      <c r="AA48" s="31"/>
    </row>
    <row r="49" ht="22" customHeight="1" spans="1:27">
      <c r="A49" s="46">
        <v>4</v>
      </c>
      <c r="B49" s="87" t="s">
        <v>40</v>
      </c>
      <c r="C49" s="87"/>
      <c r="D49" s="11" t="s">
        <v>1017</v>
      </c>
      <c r="E49" s="11" t="s">
        <v>1025</v>
      </c>
      <c r="F49" s="46" t="s">
        <v>73</v>
      </c>
      <c r="G49" s="11" t="s">
        <v>62</v>
      </c>
      <c r="H49" s="11" t="s">
        <v>1026</v>
      </c>
      <c r="I49" s="46" t="s">
        <v>64</v>
      </c>
      <c r="J49" s="46">
        <v>2000</v>
      </c>
      <c r="K49" s="51">
        <v>1</v>
      </c>
      <c r="L49" s="278">
        <f t="shared" si="12"/>
        <v>2000</v>
      </c>
      <c r="M49" s="279" t="s">
        <v>65</v>
      </c>
      <c r="N49" s="279"/>
      <c r="O49" s="280">
        <v>2019.3</v>
      </c>
      <c r="P49" s="290">
        <f t="shared" si="13"/>
        <v>2000</v>
      </c>
      <c r="Q49" s="290">
        <f t="shared" si="14"/>
        <v>2000</v>
      </c>
      <c r="R49" s="290">
        <f t="shared" si="15"/>
        <v>0</v>
      </c>
      <c r="S49" s="48">
        <f t="shared" si="16"/>
        <v>0</v>
      </c>
      <c r="T49" s="1"/>
      <c r="U49" s="2"/>
      <c r="V49" s="2"/>
      <c r="W49" s="2"/>
      <c r="X49" s="2"/>
      <c r="Y49" s="2"/>
      <c r="Z49" s="31"/>
      <c r="AA49" s="31"/>
    </row>
    <row r="50" ht="22" customHeight="1" spans="1:27">
      <c r="A50" s="46">
        <v>5</v>
      </c>
      <c r="B50" s="87" t="s">
        <v>40</v>
      </c>
      <c r="C50" s="87"/>
      <c r="D50" s="11" t="s">
        <v>1017</v>
      </c>
      <c r="E50" s="11" t="s">
        <v>1027</v>
      </c>
      <c r="F50" s="46" t="s">
        <v>73</v>
      </c>
      <c r="G50" s="11" t="s">
        <v>62</v>
      </c>
      <c r="H50" s="11" t="s">
        <v>1027</v>
      </c>
      <c r="I50" s="46" t="s">
        <v>114</v>
      </c>
      <c r="J50" s="46">
        <v>3000</v>
      </c>
      <c r="K50" s="51">
        <v>1</v>
      </c>
      <c r="L50" s="278">
        <f t="shared" si="12"/>
        <v>3000</v>
      </c>
      <c r="M50" s="279" t="s">
        <v>65</v>
      </c>
      <c r="N50" s="279"/>
      <c r="O50" s="280">
        <v>2019.3</v>
      </c>
      <c r="P50" s="290">
        <f t="shared" si="13"/>
        <v>3000</v>
      </c>
      <c r="Q50" s="290">
        <f t="shared" si="14"/>
        <v>3000</v>
      </c>
      <c r="R50" s="290">
        <f t="shared" si="15"/>
        <v>0</v>
      </c>
      <c r="S50" s="48">
        <f t="shared" si="16"/>
        <v>0</v>
      </c>
      <c r="T50" s="1"/>
      <c r="U50" s="2"/>
      <c r="V50" s="2"/>
      <c r="W50" s="2"/>
      <c r="X50" s="2"/>
      <c r="Y50" s="2"/>
      <c r="Z50" s="31"/>
      <c r="AA50" s="31"/>
    </row>
    <row r="51" ht="22" customHeight="1" spans="1:27">
      <c r="A51" s="46">
        <v>6</v>
      </c>
      <c r="B51" s="87" t="s">
        <v>40</v>
      </c>
      <c r="C51" s="87"/>
      <c r="D51" s="11" t="s">
        <v>1017</v>
      </c>
      <c r="E51" s="11" t="s">
        <v>1028</v>
      </c>
      <c r="F51" s="46" t="s">
        <v>73</v>
      </c>
      <c r="G51" s="11" t="s">
        <v>62</v>
      </c>
      <c r="H51" s="11" t="s">
        <v>1029</v>
      </c>
      <c r="I51" s="46" t="s">
        <v>64</v>
      </c>
      <c r="J51" s="46">
        <v>3000</v>
      </c>
      <c r="K51" s="51">
        <v>1</v>
      </c>
      <c r="L51" s="278">
        <f t="shared" si="12"/>
        <v>3000</v>
      </c>
      <c r="M51" s="279" t="s">
        <v>65</v>
      </c>
      <c r="N51" s="279"/>
      <c r="O51" s="280">
        <v>2019.4</v>
      </c>
      <c r="P51" s="290">
        <f t="shared" si="13"/>
        <v>3000</v>
      </c>
      <c r="Q51" s="290">
        <f t="shared" si="14"/>
        <v>3000</v>
      </c>
      <c r="R51" s="290">
        <f t="shared" si="15"/>
        <v>0</v>
      </c>
      <c r="S51" s="48">
        <f t="shared" si="16"/>
        <v>0</v>
      </c>
      <c r="T51" s="1"/>
      <c r="U51" s="2"/>
      <c r="V51" s="2"/>
      <c r="W51" s="2"/>
      <c r="X51" s="2"/>
      <c r="Y51" s="2"/>
      <c r="Z51" s="31"/>
      <c r="AA51" s="31"/>
    </row>
    <row r="52" ht="22" customHeight="1" spans="1:27">
      <c r="A52" s="46">
        <v>7</v>
      </c>
      <c r="B52" s="87" t="s">
        <v>40</v>
      </c>
      <c r="C52" s="87"/>
      <c r="D52" s="11" t="s">
        <v>1017</v>
      </c>
      <c r="E52" s="11" t="s">
        <v>1010</v>
      </c>
      <c r="F52" s="46"/>
      <c r="G52" s="11" t="s">
        <v>62</v>
      </c>
      <c r="H52" s="11" t="s">
        <v>1011</v>
      </c>
      <c r="I52" s="46" t="s">
        <v>114</v>
      </c>
      <c r="J52" s="46">
        <v>3000</v>
      </c>
      <c r="K52" s="51">
        <v>1</v>
      </c>
      <c r="L52" s="278">
        <f t="shared" si="12"/>
        <v>3000</v>
      </c>
      <c r="M52" s="279" t="s">
        <v>65</v>
      </c>
      <c r="N52" s="279"/>
      <c r="O52" s="280">
        <v>2020.4</v>
      </c>
      <c r="P52" s="290">
        <f t="shared" si="13"/>
        <v>3000</v>
      </c>
      <c r="Q52" s="290">
        <f t="shared" si="14"/>
        <v>3000</v>
      </c>
      <c r="R52" s="290">
        <f t="shared" si="15"/>
        <v>0</v>
      </c>
      <c r="S52" s="48">
        <f t="shared" si="16"/>
        <v>0</v>
      </c>
      <c r="T52" s="1"/>
      <c r="U52" s="2"/>
      <c r="V52" s="2"/>
      <c r="W52" s="2"/>
      <c r="X52" s="2"/>
      <c r="Y52" s="2"/>
      <c r="Z52" s="31"/>
      <c r="AA52" s="31"/>
    </row>
    <row r="53" ht="22" customHeight="1" spans="1:27">
      <c r="A53" s="46">
        <v>8</v>
      </c>
      <c r="B53" s="87" t="s">
        <v>40</v>
      </c>
      <c r="C53" s="87"/>
      <c r="D53" s="11" t="s">
        <v>1017</v>
      </c>
      <c r="E53" s="11" t="s">
        <v>839</v>
      </c>
      <c r="F53" s="46"/>
      <c r="G53" s="11" t="s">
        <v>62</v>
      </c>
      <c r="H53" s="11" t="s">
        <v>1012</v>
      </c>
      <c r="I53" s="46" t="s">
        <v>114</v>
      </c>
      <c r="J53" s="46">
        <v>4500</v>
      </c>
      <c r="K53" s="11">
        <v>1</v>
      </c>
      <c r="L53" s="278">
        <f t="shared" si="12"/>
        <v>4500</v>
      </c>
      <c r="M53" s="279" t="s">
        <v>65</v>
      </c>
      <c r="N53" s="279"/>
      <c r="O53" s="280">
        <v>2021.4</v>
      </c>
      <c r="P53" s="290">
        <f t="shared" si="13"/>
        <v>4500</v>
      </c>
      <c r="Q53" s="290">
        <f t="shared" si="14"/>
        <v>4500</v>
      </c>
      <c r="R53" s="290">
        <f t="shared" si="15"/>
        <v>0</v>
      </c>
      <c r="S53" s="48">
        <f t="shared" si="16"/>
        <v>0</v>
      </c>
      <c r="T53" s="1"/>
      <c r="U53" s="2"/>
      <c r="V53" s="2"/>
      <c r="W53" s="2"/>
      <c r="X53" s="2"/>
      <c r="Y53" s="2"/>
      <c r="Z53" s="31"/>
      <c r="AA53" s="31"/>
    </row>
    <row r="54" ht="22" customHeight="1" spans="1:27">
      <c r="A54" s="46">
        <v>9</v>
      </c>
      <c r="B54" s="87" t="s">
        <v>40</v>
      </c>
      <c r="C54" s="87"/>
      <c r="D54" s="11" t="s">
        <v>1017</v>
      </c>
      <c r="E54" s="11" t="s">
        <v>1030</v>
      </c>
      <c r="F54" s="46" t="s">
        <v>170</v>
      </c>
      <c r="G54" s="11" t="s">
        <v>174</v>
      </c>
      <c r="H54" s="11" t="s">
        <v>1031</v>
      </c>
      <c r="I54" s="11" t="s">
        <v>870</v>
      </c>
      <c r="J54" s="46">
        <v>28000</v>
      </c>
      <c r="K54" s="11">
        <v>1</v>
      </c>
      <c r="L54" s="278">
        <f t="shared" si="12"/>
        <v>28000</v>
      </c>
      <c r="M54" s="279" t="s">
        <v>65</v>
      </c>
      <c r="N54" s="279"/>
      <c r="O54" s="280">
        <v>2019.12</v>
      </c>
      <c r="P54" s="290">
        <f t="shared" si="13"/>
        <v>28000</v>
      </c>
      <c r="Q54" s="290">
        <f t="shared" si="14"/>
        <v>28000</v>
      </c>
      <c r="R54" s="290">
        <f t="shared" si="15"/>
        <v>0</v>
      </c>
      <c r="S54" s="48">
        <f t="shared" si="16"/>
        <v>0</v>
      </c>
      <c r="T54" s="1"/>
      <c r="U54" s="2"/>
      <c r="V54" s="2"/>
      <c r="W54" s="2"/>
      <c r="X54" s="2"/>
      <c r="Y54" s="2"/>
      <c r="Z54" s="31"/>
      <c r="AA54" s="31"/>
    </row>
    <row r="55" ht="22" customHeight="1" spans="1:27">
      <c r="A55" s="46">
        <v>10</v>
      </c>
      <c r="B55" s="87" t="s">
        <v>40</v>
      </c>
      <c r="C55" s="87"/>
      <c r="D55" s="11" t="s">
        <v>1017</v>
      </c>
      <c r="E55" s="11" t="s">
        <v>898</v>
      </c>
      <c r="F55" s="46" t="s">
        <v>170</v>
      </c>
      <c r="G55" s="11" t="s">
        <v>62</v>
      </c>
      <c r="H55" s="11" t="s">
        <v>898</v>
      </c>
      <c r="I55" s="46" t="s">
        <v>989</v>
      </c>
      <c r="J55" s="11">
        <v>5000</v>
      </c>
      <c r="K55" s="11">
        <v>2</v>
      </c>
      <c r="L55" s="278">
        <f t="shared" si="12"/>
        <v>10000</v>
      </c>
      <c r="M55" s="279" t="s">
        <v>65</v>
      </c>
      <c r="N55" s="279"/>
      <c r="O55" s="280">
        <v>2019.9</v>
      </c>
      <c r="P55" s="290">
        <f t="shared" si="13"/>
        <v>10000</v>
      </c>
      <c r="Q55" s="290">
        <f t="shared" si="14"/>
        <v>10000</v>
      </c>
      <c r="R55" s="290">
        <f t="shared" si="15"/>
        <v>0</v>
      </c>
      <c r="S55" s="48">
        <f t="shared" si="16"/>
        <v>0</v>
      </c>
      <c r="T55" s="1"/>
      <c r="U55" s="2"/>
      <c r="V55" s="2"/>
      <c r="W55" s="2"/>
      <c r="X55" s="2"/>
      <c r="Y55" s="2"/>
      <c r="Z55" s="31"/>
      <c r="AA55" s="31"/>
    </row>
    <row r="56" ht="33" customHeight="1" spans="1:27">
      <c r="A56" s="46">
        <v>11</v>
      </c>
      <c r="B56" s="87" t="s">
        <v>40</v>
      </c>
      <c r="C56" s="87"/>
      <c r="D56" s="11" t="s">
        <v>1017</v>
      </c>
      <c r="E56" s="11" t="s">
        <v>1006</v>
      </c>
      <c r="F56" s="46" t="s">
        <v>170</v>
      </c>
      <c r="G56" s="11" t="s">
        <v>174</v>
      </c>
      <c r="H56" s="11" t="s">
        <v>1032</v>
      </c>
      <c r="I56" s="46" t="s">
        <v>114</v>
      </c>
      <c r="J56" s="11">
        <v>26000</v>
      </c>
      <c r="K56" s="11">
        <v>1</v>
      </c>
      <c r="L56" s="278">
        <f t="shared" si="12"/>
        <v>26000</v>
      </c>
      <c r="M56" s="279" t="s">
        <v>65</v>
      </c>
      <c r="N56" s="279"/>
      <c r="O56" s="280">
        <v>2019.2</v>
      </c>
      <c r="P56" s="290">
        <f t="shared" si="13"/>
        <v>26000</v>
      </c>
      <c r="Q56" s="290">
        <f t="shared" si="14"/>
        <v>26000</v>
      </c>
      <c r="R56" s="290">
        <f t="shared" si="15"/>
        <v>0</v>
      </c>
      <c r="S56" s="48">
        <f t="shared" si="16"/>
        <v>0</v>
      </c>
      <c r="T56" s="64">
        <v>692</v>
      </c>
      <c r="U56" s="121">
        <v>343</v>
      </c>
      <c r="V56" s="2"/>
      <c r="W56" s="2">
        <v>300</v>
      </c>
      <c r="X56" s="2">
        <v>400</v>
      </c>
      <c r="Y56" s="2">
        <f>800+300</f>
        <v>1100</v>
      </c>
      <c r="Z56" s="31">
        <f>SUM(T56*W56+U56*X56+V56*Y56)*2*0.3</f>
        <v>206880</v>
      </c>
      <c r="AA56" s="31">
        <f>SUM(Z56-P57)</f>
        <v>192380</v>
      </c>
    </row>
    <row r="57" ht="22" customHeight="1" spans="1:27">
      <c r="A57" s="46">
        <v>12</v>
      </c>
      <c r="B57" s="87" t="s">
        <v>40</v>
      </c>
      <c r="C57" s="87"/>
      <c r="D57" s="11" t="s">
        <v>1017</v>
      </c>
      <c r="E57" s="11" t="s">
        <v>1033</v>
      </c>
      <c r="F57" s="46" t="s">
        <v>170</v>
      </c>
      <c r="G57" s="11" t="s">
        <v>174</v>
      </c>
      <c r="H57" s="11" t="s">
        <v>1034</v>
      </c>
      <c r="I57" s="46" t="s">
        <v>290</v>
      </c>
      <c r="J57" s="11">
        <v>145</v>
      </c>
      <c r="K57" s="11">
        <v>100</v>
      </c>
      <c r="L57" s="278">
        <f t="shared" si="12"/>
        <v>14500</v>
      </c>
      <c r="M57" s="279" t="s">
        <v>65</v>
      </c>
      <c r="N57" s="279"/>
      <c r="O57" s="280">
        <v>2019.5</v>
      </c>
      <c r="P57" s="290">
        <f t="shared" si="13"/>
        <v>14500</v>
      </c>
      <c r="Q57" s="290">
        <f t="shared" si="14"/>
        <v>14500</v>
      </c>
      <c r="R57" s="290"/>
      <c r="S57" s="48">
        <f t="shared" si="16"/>
        <v>0</v>
      </c>
      <c r="T57" s="1"/>
      <c r="U57" s="2"/>
      <c r="V57" s="2"/>
      <c r="W57" s="2"/>
      <c r="X57" s="2"/>
      <c r="Y57" s="2"/>
      <c r="Z57" s="31"/>
      <c r="AA57" s="31"/>
    </row>
    <row r="58" ht="22" customHeight="1" spans="1:27">
      <c r="A58" s="46">
        <v>13</v>
      </c>
      <c r="B58" s="87" t="s">
        <v>40</v>
      </c>
      <c r="C58" s="87"/>
      <c r="D58" s="11" t="s">
        <v>1017</v>
      </c>
      <c r="E58" s="11" t="s">
        <v>1035</v>
      </c>
      <c r="F58" s="46" t="s">
        <v>170</v>
      </c>
      <c r="G58" s="11" t="s">
        <v>174</v>
      </c>
      <c r="H58" s="11" t="s">
        <v>1036</v>
      </c>
      <c r="I58" s="46" t="s">
        <v>125</v>
      </c>
      <c r="J58" s="46">
        <v>680</v>
      </c>
      <c r="K58" s="11">
        <v>18</v>
      </c>
      <c r="L58" s="278">
        <f t="shared" si="12"/>
        <v>12240</v>
      </c>
      <c r="M58" s="279" t="s">
        <v>65</v>
      </c>
      <c r="N58" s="279"/>
      <c r="O58" s="280">
        <v>2019.1</v>
      </c>
      <c r="P58" s="290">
        <f t="shared" si="13"/>
        <v>12240</v>
      </c>
      <c r="Q58" s="290">
        <f t="shared" si="14"/>
        <v>12240</v>
      </c>
      <c r="R58" s="290">
        <f>SUM(P58-Q58)</f>
        <v>0</v>
      </c>
      <c r="S58" s="48">
        <f t="shared" si="16"/>
        <v>0</v>
      </c>
      <c r="T58" s="1"/>
      <c r="U58" s="2"/>
      <c r="V58" s="2"/>
      <c r="W58" s="2"/>
      <c r="X58" s="2"/>
      <c r="Y58" s="2"/>
      <c r="Z58" s="31"/>
      <c r="AA58" s="31"/>
    </row>
    <row r="59" ht="22" customHeight="1" spans="1:27">
      <c r="A59" s="46">
        <v>14</v>
      </c>
      <c r="B59" s="87" t="s">
        <v>40</v>
      </c>
      <c r="C59" s="87"/>
      <c r="D59" s="11" t="s">
        <v>1017</v>
      </c>
      <c r="E59" s="11" t="s">
        <v>1037</v>
      </c>
      <c r="F59" s="46" t="s">
        <v>170</v>
      </c>
      <c r="G59" s="11" t="s">
        <v>174</v>
      </c>
      <c r="H59" s="11" t="s">
        <v>1038</v>
      </c>
      <c r="I59" s="46" t="s">
        <v>290</v>
      </c>
      <c r="J59" s="46">
        <v>210</v>
      </c>
      <c r="K59" s="11">
        <v>40</v>
      </c>
      <c r="L59" s="278">
        <f t="shared" si="12"/>
        <v>8400</v>
      </c>
      <c r="M59" s="279" t="s">
        <v>65</v>
      </c>
      <c r="N59" s="279"/>
      <c r="O59" s="280">
        <v>2019</v>
      </c>
      <c r="P59" s="290">
        <f t="shared" si="13"/>
        <v>8400</v>
      </c>
      <c r="Q59" s="290">
        <f t="shared" si="14"/>
        <v>8400</v>
      </c>
      <c r="R59" s="290"/>
      <c r="S59" s="48">
        <f t="shared" si="16"/>
        <v>0</v>
      </c>
      <c r="T59" s="1"/>
      <c r="U59" s="2"/>
      <c r="V59" s="2"/>
      <c r="W59" s="2"/>
      <c r="X59" s="2"/>
      <c r="Y59" s="2"/>
      <c r="Z59" s="31"/>
      <c r="AA59" s="31"/>
    </row>
    <row r="60" ht="22" customHeight="1" spans="1:27">
      <c r="A60" s="46">
        <v>15</v>
      </c>
      <c r="B60" s="87" t="s">
        <v>40</v>
      </c>
      <c r="C60" s="87"/>
      <c r="D60" s="11" t="s">
        <v>1017</v>
      </c>
      <c r="E60" s="11" t="s">
        <v>1039</v>
      </c>
      <c r="F60" s="11" t="s">
        <v>170</v>
      </c>
      <c r="G60" s="11" t="s">
        <v>174</v>
      </c>
      <c r="H60" s="11" t="s">
        <v>1040</v>
      </c>
      <c r="I60" s="11" t="s">
        <v>290</v>
      </c>
      <c r="J60" s="46">
        <v>210</v>
      </c>
      <c r="K60" s="46">
        <v>40</v>
      </c>
      <c r="L60" s="278">
        <f t="shared" si="12"/>
        <v>8400</v>
      </c>
      <c r="M60" s="279" t="s">
        <v>65</v>
      </c>
      <c r="N60" s="279"/>
      <c r="O60" s="280">
        <v>2019.11</v>
      </c>
      <c r="P60" s="290">
        <f t="shared" si="13"/>
        <v>8400</v>
      </c>
      <c r="Q60" s="290">
        <f t="shared" si="14"/>
        <v>8400</v>
      </c>
      <c r="R60" s="290">
        <f>SUM(P60-Q60)</f>
        <v>0</v>
      </c>
      <c r="S60" s="48">
        <f t="shared" si="16"/>
        <v>0</v>
      </c>
      <c r="T60" s="1"/>
      <c r="U60" s="2"/>
      <c r="V60" s="2"/>
      <c r="W60" s="2"/>
      <c r="X60" s="2"/>
      <c r="Y60" s="2"/>
      <c r="Z60" s="31"/>
      <c r="AA60" s="31"/>
    </row>
    <row r="61" ht="22" customHeight="1" spans="1:27">
      <c r="A61" s="95" t="s">
        <v>1041</v>
      </c>
      <c r="B61" s="96"/>
      <c r="C61" s="96"/>
      <c r="D61" s="96"/>
      <c r="E61" s="97"/>
      <c r="F61" s="98"/>
      <c r="G61" s="98"/>
      <c r="H61" s="99"/>
      <c r="I61" s="99"/>
      <c r="J61" s="99"/>
      <c r="K61" s="99"/>
      <c r="L61" s="289">
        <f>SUM(L62:L66)</f>
        <v>26500</v>
      </c>
      <c r="M61" s="292"/>
      <c r="N61" s="292"/>
      <c r="O61" s="292"/>
      <c r="P61" s="289">
        <f>SUM(P62:P66)</f>
        <v>26500</v>
      </c>
      <c r="Q61" s="289">
        <f>SUM(Q62:Q66)</f>
        <v>26500</v>
      </c>
      <c r="R61" s="289">
        <f>SUM(R62:R67)</f>
        <v>0</v>
      </c>
      <c r="S61" s="48">
        <f t="shared" si="16"/>
        <v>0</v>
      </c>
      <c r="T61" s="1"/>
      <c r="U61" s="2"/>
      <c r="V61" s="2"/>
      <c r="W61" s="2"/>
      <c r="X61" s="2"/>
      <c r="Y61" s="2"/>
      <c r="Z61" s="31"/>
      <c r="AA61" s="31"/>
    </row>
    <row r="62" ht="22" customHeight="1" spans="1:27">
      <c r="A62" s="46">
        <v>1</v>
      </c>
      <c r="B62" s="87" t="s">
        <v>40</v>
      </c>
      <c r="C62" s="87"/>
      <c r="D62" s="11" t="s">
        <v>1041</v>
      </c>
      <c r="E62" s="11" t="s">
        <v>1042</v>
      </c>
      <c r="F62" s="46" t="s">
        <v>1043</v>
      </c>
      <c r="G62" s="11" t="s">
        <v>1044</v>
      </c>
      <c r="H62" s="11" t="s">
        <v>1045</v>
      </c>
      <c r="I62" s="46" t="s">
        <v>64</v>
      </c>
      <c r="J62" s="46">
        <v>3500</v>
      </c>
      <c r="K62" s="51">
        <v>4</v>
      </c>
      <c r="L62" s="278">
        <f>J62*K62</f>
        <v>14000</v>
      </c>
      <c r="M62" s="279" t="s">
        <v>65</v>
      </c>
      <c r="N62" s="279"/>
      <c r="O62" s="280"/>
      <c r="P62" s="290">
        <f>SUM(L62)</f>
        <v>14000</v>
      </c>
      <c r="Q62" s="290">
        <v>14000</v>
      </c>
      <c r="R62" s="290">
        <f>SUM(P62-Q62)</f>
        <v>0</v>
      </c>
      <c r="S62" s="48">
        <f t="shared" si="16"/>
        <v>0</v>
      </c>
      <c r="T62" s="64">
        <v>692</v>
      </c>
      <c r="U62" s="121">
        <v>343</v>
      </c>
      <c r="V62" s="2"/>
      <c r="W62" s="2">
        <v>300</v>
      </c>
      <c r="X62" s="2">
        <v>400</v>
      </c>
      <c r="Y62" s="2">
        <f>800+300</f>
        <v>1100</v>
      </c>
      <c r="Z62" s="31">
        <f>SUM(T62*W62+U62*X62+V62*Y62)*2*0.3</f>
        <v>206880</v>
      </c>
      <c r="AA62" s="31">
        <f>SUM(Z62-P63)</f>
        <v>205080</v>
      </c>
    </row>
    <row r="63" ht="22" customHeight="1" spans="1:27">
      <c r="A63" s="46">
        <v>2</v>
      </c>
      <c r="B63" s="87" t="s">
        <v>40</v>
      </c>
      <c r="C63" s="87"/>
      <c r="D63" s="11" t="s">
        <v>1041</v>
      </c>
      <c r="E63" s="11" t="s">
        <v>946</v>
      </c>
      <c r="F63" s="46" t="s">
        <v>1046</v>
      </c>
      <c r="G63" s="11" t="s">
        <v>1044</v>
      </c>
      <c r="H63" s="11" t="s">
        <v>1047</v>
      </c>
      <c r="I63" s="46" t="s">
        <v>64</v>
      </c>
      <c r="J63" s="46">
        <v>1800</v>
      </c>
      <c r="K63" s="51">
        <v>1</v>
      </c>
      <c r="L63" s="278">
        <f>J63*K63</f>
        <v>1800</v>
      </c>
      <c r="M63" s="279" t="s">
        <v>65</v>
      </c>
      <c r="N63" s="279"/>
      <c r="O63" s="280"/>
      <c r="P63" s="290">
        <f>SUM(L63)</f>
        <v>1800</v>
      </c>
      <c r="Q63" s="290">
        <v>1800</v>
      </c>
      <c r="R63" s="290">
        <f>SUM(P63-Q63)</f>
        <v>0</v>
      </c>
      <c r="S63" s="48">
        <f t="shared" si="16"/>
        <v>0</v>
      </c>
      <c r="T63" s="1"/>
      <c r="U63" s="2"/>
      <c r="V63" s="2"/>
      <c r="W63" s="2"/>
      <c r="X63" s="2"/>
      <c r="Y63" s="2"/>
      <c r="Z63" s="31"/>
      <c r="AA63" s="31"/>
    </row>
    <row r="64" ht="22" customHeight="1" spans="1:27">
      <c r="A64" s="46">
        <v>3</v>
      </c>
      <c r="B64" s="87" t="s">
        <v>40</v>
      </c>
      <c r="C64" s="87"/>
      <c r="D64" s="11" t="s">
        <v>1041</v>
      </c>
      <c r="E64" s="11" t="s">
        <v>993</v>
      </c>
      <c r="F64" s="46" t="s">
        <v>1048</v>
      </c>
      <c r="G64" s="11" t="s">
        <v>1044</v>
      </c>
      <c r="H64" s="11" t="s">
        <v>1049</v>
      </c>
      <c r="I64" s="46" t="s">
        <v>64</v>
      </c>
      <c r="J64" s="46">
        <v>3800</v>
      </c>
      <c r="K64" s="51">
        <v>1</v>
      </c>
      <c r="L64" s="278">
        <f>J64*K64</f>
        <v>3800</v>
      </c>
      <c r="M64" s="279" t="s">
        <v>65</v>
      </c>
      <c r="N64" s="279"/>
      <c r="O64" s="280"/>
      <c r="P64" s="290">
        <f>SUM(L64)</f>
        <v>3800</v>
      </c>
      <c r="Q64" s="290">
        <v>3800</v>
      </c>
      <c r="R64" s="290">
        <f>SUM(P64-Q64)</f>
        <v>0</v>
      </c>
      <c r="S64" s="48">
        <f t="shared" si="16"/>
        <v>0</v>
      </c>
      <c r="T64" s="1"/>
      <c r="U64" s="2"/>
      <c r="V64" s="2"/>
      <c r="W64" s="2"/>
      <c r="X64" s="2"/>
      <c r="Y64" s="2"/>
      <c r="Z64" s="31"/>
      <c r="AA64" s="31"/>
    </row>
    <row r="65" ht="22" customHeight="1" spans="1:27">
      <c r="A65" s="46">
        <v>4</v>
      </c>
      <c r="B65" s="87" t="s">
        <v>40</v>
      </c>
      <c r="C65" s="87"/>
      <c r="D65" s="11" t="s">
        <v>1041</v>
      </c>
      <c r="E65" s="11" t="s">
        <v>1050</v>
      </c>
      <c r="F65" s="46" t="s">
        <v>1043</v>
      </c>
      <c r="G65" s="11" t="s">
        <v>1044</v>
      </c>
      <c r="H65" s="11" t="s">
        <v>1051</v>
      </c>
      <c r="I65" s="46" t="s">
        <v>64</v>
      </c>
      <c r="J65" s="46">
        <v>3500</v>
      </c>
      <c r="K65" s="51">
        <v>1</v>
      </c>
      <c r="L65" s="278">
        <f>J65*K65</f>
        <v>3500</v>
      </c>
      <c r="M65" s="279" t="s">
        <v>65</v>
      </c>
      <c r="N65" s="279"/>
      <c r="O65" s="280"/>
      <c r="P65" s="290">
        <f>SUM(L65)</f>
        <v>3500</v>
      </c>
      <c r="Q65" s="290">
        <v>3500</v>
      </c>
      <c r="R65" s="290">
        <f>SUM(P65-Q65)</f>
        <v>0</v>
      </c>
      <c r="S65" s="48">
        <f t="shared" si="16"/>
        <v>0</v>
      </c>
      <c r="T65" s="1"/>
      <c r="U65" s="2"/>
      <c r="V65" s="2"/>
      <c r="W65" s="2"/>
      <c r="X65" s="2"/>
      <c r="Y65" s="2"/>
      <c r="Z65" s="31"/>
      <c r="AA65" s="31"/>
    </row>
    <row r="66" ht="22" customHeight="1" spans="1:27">
      <c r="A66" s="46">
        <v>5</v>
      </c>
      <c r="B66" s="87" t="s">
        <v>40</v>
      </c>
      <c r="C66" s="87"/>
      <c r="D66" s="11" t="s">
        <v>1041</v>
      </c>
      <c r="E66" s="11" t="s">
        <v>1052</v>
      </c>
      <c r="F66" s="46" t="s">
        <v>1053</v>
      </c>
      <c r="G66" s="11" t="s">
        <v>1044</v>
      </c>
      <c r="H66" s="11" t="s">
        <v>1054</v>
      </c>
      <c r="I66" s="46" t="s">
        <v>64</v>
      </c>
      <c r="J66" s="46">
        <v>3400</v>
      </c>
      <c r="K66" s="51">
        <v>1</v>
      </c>
      <c r="L66" s="278">
        <f>J66*K66</f>
        <v>3400</v>
      </c>
      <c r="M66" s="279" t="s">
        <v>65</v>
      </c>
      <c r="N66" s="279"/>
      <c r="O66" s="280"/>
      <c r="P66" s="290">
        <f>SUM(L66)</f>
        <v>3400</v>
      </c>
      <c r="Q66" s="290">
        <v>3400</v>
      </c>
      <c r="R66" s="290">
        <f>SUM(P66-Q66)</f>
        <v>0</v>
      </c>
      <c r="S66" s="48">
        <f t="shared" si="16"/>
        <v>0</v>
      </c>
      <c r="T66" s="1"/>
      <c r="U66" s="2"/>
      <c r="V66" s="2"/>
      <c r="W66" s="2"/>
      <c r="X66" s="2"/>
      <c r="Y66" s="2"/>
      <c r="Z66" s="31"/>
      <c r="AA66" s="31"/>
    </row>
    <row r="67" ht="22" customHeight="1" spans="1:27">
      <c r="A67" s="95" t="s">
        <v>1055</v>
      </c>
      <c r="B67" s="96"/>
      <c r="C67" s="96"/>
      <c r="D67" s="96"/>
      <c r="E67" s="97"/>
      <c r="F67" s="98"/>
      <c r="G67" s="98"/>
      <c r="H67" s="99"/>
      <c r="I67" s="46"/>
      <c r="J67" s="99"/>
      <c r="K67" s="99"/>
      <c r="L67" s="289">
        <f>SUM(L68:L75)</f>
        <v>16100</v>
      </c>
      <c r="M67" s="292"/>
      <c r="N67" s="292"/>
      <c r="O67" s="292"/>
      <c r="P67" s="289">
        <f>SUM(P68:P75)</f>
        <v>16100</v>
      </c>
      <c r="Q67" s="289">
        <f>SUM(Q68:Q75)</f>
        <v>16100</v>
      </c>
      <c r="R67" s="289">
        <f>SUM(R68:R76)</f>
        <v>0</v>
      </c>
      <c r="S67" s="48">
        <f t="shared" si="16"/>
        <v>0</v>
      </c>
      <c r="T67" s="1"/>
      <c r="U67" s="2"/>
      <c r="V67" s="2"/>
      <c r="W67" s="2"/>
      <c r="X67" s="2"/>
      <c r="Y67" s="2"/>
      <c r="Z67" s="31"/>
      <c r="AA67" s="31"/>
    </row>
    <row r="68" ht="22" customHeight="1" spans="1:27">
      <c r="A68" s="46">
        <v>1</v>
      </c>
      <c r="B68" s="87" t="s">
        <v>40</v>
      </c>
      <c r="C68" s="87"/>
      <c r="D68" s="11" t="s">
        <v>1056</v>
      </c>
      <c r="E68" s="11" t="s">
        <v>1057</v>
      </c>
      <c r="F68" s="46" t="s">
        <v>994</v>
      </c>
      <c r="G68" s="11" t="s">
        <v>65</v>
      </c>
      <c r="H68" s="11" t="s">
        <v>1058</v>
      </c>
      <c r="I68" s="46" t="s">
        <v>64</v>
      </c>
      <c r="J68" s="46">
        <v>200</v>
      </c>
      <c r="K68" s="51">
        <v>8</v>
      </c>
      <c r="L68" s="278">
        <f t="shared" ref="L68:L75" si="17">J68*K68</f>
        <v>1600</v>
      </c>
      <c r="M68" s="279" t="s">
        <v>65</v>
      </c>
      <c r="N68" s="279"/>
      <c r="O68" s="291">
        <v>43556</v>
      </c>
      <c r="P68" s="290">
        <v>1600</v>
      </c>
      <c r="Q68" s="290">
        <v>1600</v>
      </c>
      <c r="R68" s="290"/>
      <c r="S68" s="48">
        <f t="shared" si="16"/>
        <v>0</v>
      </c>
      <c r="T68" s="1"/>
      <c r="U68" s="2"/>
      <c r="V68" s="2"/>
      <c r="W68" s="2"/>
      <c r="X68" s="2"/>
      <c r="Y68" s="2"/>
      <c r="Z68" s="31"/>
      <c r="AA68" s="31"/>
    </row>
    <row r="69" ht="22" customHeight="1" spans="1:27">
      <c r="A69" s="46">
        <v>2</v>
      </c>
      <c r="B69" s="87" t="s">
        <v>40</v>
      </c>
      <c r="C69" s="87"/>
      <c r="D69" s="11" t="s">
        <v>1056</v>
      </c>
      <c r="E69" s="11" t="s">
        <v>1059</v>
      </c>
      <c r="F69" s="46"/>
      <c r="G69" s="11" t="s">
        <v>65</v>
      </c>
      <c r="H69" s="11" t="s">
        <v>1060</v>
      </c>
      <c r="I69" s="46" t="s">
        <v>64</v>
      </c>
      <c r="J69" s="46">
        <v>3000</v>
      </c>
      <c r="K69" s="51">
        <v>1</v>
      </c>
      <c r="L69" s="278">
        <f t="shared" si="17"/>
        <v>3000</v>
      </c>
      <c r="M69" s="279" t="s">
        <v>65</v>
      </c>
      <c r="N69" s="279"/>
      <c r="O69" s="291">
        <v>43587</v>
      </c>
      <c r="P69" s="290">
        <v>3000</v>
      </c>
      <c r="Q69" s="290">
        <v>3000</v>
      </c>
      <c r="R69" s="290"/>
      <c r="S69" s="48">
        <f t="shared" si="16"/>
        <v>0</v>
      </c>
      <c r="T69" s="1"/>
      <c r="U69" s="2"/>
      <c r="V69" s="2"/>
      <c r="W69" s="2"/>
      <c r="X69" s="2"/>
      <c r="Y69" s="2"/>
      <c r="Z69" s="31"/>
      <c r="AA69" s="31"/>
    </row>
    <row r="70" ht="22" customHeight="1" spans="1:27">
      <c r="A70" s="46">
        <v>3</v>
      </c>
      <c r="B70" s="87" t="s">
        <v>40</v>
      </c>
      <c r="C70" s="87"/>
      <c r="D70" s="11" t="s">
        <v>1056</v>
      </c>
      <c r="E70" s="11" t="s">
        <v>1061</v>
      </c>
      <c r="F70" s="46" t="s">
        <v>987</v>
      </c>
      <c r="G70" s="11" t="s">
        <v>65</v>
      </c>
      <c r="H70" s="11" t="s">
        <v>1062</v>
      </c>
      <c r="I70" s="46" t="s">
        <v>64</v>
      </c>
      <c r="J70" s="46">
        <v>2000</v>
      </c>
      <c r="K70" s="51">
        <v>1</v>
      </c>
      <c r="L70" s="278">
        <f t="shared" si="17"/>
        <v>2000</v>
      </c>
      <c r="M70" s="279" t="s">
        <v>65</v>
      </c>
      <c r="N70" s="279"/>
      <c r="O70" s="291">
        <v>43649</v>
      </c>
      <c r="P70" s="290">
        <v>2000</v>
      </c>
      <c r="Q70" s="290">
        <v>2000</v>
      </c>
      <c r="R70" s="290"/>
      <c r="S70" s="48">
        <f t="shared" si="16"/>
        <v>0</v>
      </c>
      <c r="T70" s="1"/>
      <c r="U70" s="2"/>
      <c r="V70" s="2"/>
      <c r="W70" s="2"/>
      <c r="X70" s="2"/>
      <c r="Y70" s="2"/>
      <c r="Z70" s="31"/>
      <c r="AA70" s="31"/>
    </row>
    <row r="71" ht="22" customHeight="1" spans="1:27">
      <c r="A71" s="46">
        <v>4</v>
      </c>
      <c r="B71" s="87" t="s">
        <v>40</v>
      </c>
      <c r="C71" s="87"/>
      <c r="D71" s="11" t="s">
        <v>1056</v>
      </c>
      <c r="E71" s="11" t="s">
        <v>1063</v>
      </c>
      <c r="F71" s="46" t="s">
        <v>987</v>
      </c>
      <c r="G71" s="11" t="s">
        <v>65</v>
      </c>
      <c r="H71" s="11" t="s">
        <v>1064</v>
      </c>
      <c r="I71" s="46" t="s">
        <v>64</v>
      </c>
      <c r="J71" s="46">
        <v>150</v>
      </c>
      <c r="K71" s="51">
        <v>10</v>
      </c>
      <c r="L71" s="278">
        <f t="shared" si="17"/>
        <v>1500</v>
      </c>
      <c r="M71" s="279" t="s">
        <v>65</v>
      </c>
      <c r="N71" s="279"/>
      <c r="O71" s="291">
        <v>43620</v>
      </c>
      <c r="P71" s="290">
        <v>1500</v>
      </c>
      <c r="Q71" s="290">
        <v>1500</v>
      </c>
      <c r="R71" s="290"/>
      <c r="S71" s="48">
        <f t="shared" si="16"/>
        <v>0</v>
      </c>
      <c r="T71" s="64">
        <v>692</v>
      </c>
      <c r="U71" s="121">
        <v>343</v>
      </c>
      <c r="V71" s="2"/>
      <c r="W71" s="2">
        <v>300</v>
      </c>
      <c r="X71" s="2">
        <v>400</v>
      </c>
      <c r="Y71" s="2">
        <f>800+300</f>
        <v>1100</v>
      </c>
      <c r="Z71" s="31">
        <f>SUM(T71*W71+U71*X71+V71*Y71)*2*0.3</f>
        <v>206880</v>
      </c>
      <c r="AA71" s="31">
        <f>SUM(Z71-P72)</f>
        <v>202080</v>
      </c>
    </row>
    <row r="72" ht="22" customHeight="1" spans="1:27">
      <c r="A72" s="46">
        <v>5</v>
      </c>
      <c r="B72" s="87" t="s">
        <v>40</v>
      </c>
      <c r="C72" s="87"/>
      <c r="D72" s="11" t="s">
        <v>1056</v>
      </c>
      <c r="E72" s="11" t="s">
        <v>1065</v>
      </c>
      <c r="F72" s="46" t="s">
        <v>987</v>
      </c>
      <c r="G72" s="11" t="s">
        <v>65</v>
      </c>
      <c r="H72" s="11" t="s">
        <v>1066</v>
      </c>
      <c r="I72" s="46" t="s">
        <v>64</v>
      </c>
      <c r="J72" s="46">
        <v>600</v>
      </c>
      <c r="K72" s="51">
        <v>8</v>
      </c>
      <c r="L72" s="278">
        <f t="shared" si="17"/>
        <v>4800</v>
      </c>
      <c r="M72" s="279" t="s">
        <v>65</v>
      </c>
      <c r="N72" s="279"/>
      <c r="O72" s="291">
        <v>43713</v>
      </c>
      <c r="P72" s="290">
        <v>4800</v>
      </c>
      <c r="Q72" s="290">
        <v>4800</v>
      </c>
      <c r="R72" s="290"/>
      <c r="S72" s="48">
        <f t="shared" si="16"/>
        <v>0</v>
      </c>
      <c r="T72" s="1">
        <v>4300</v>
      </c>
      <c r="U72" s="2"/>
      <c r="V72" s="2"/>
      <c r="W72" s="2"/>
      <c r="X72" s="2"/>
      <c r="Y72" s="2"/>
      <c r="Z72" s="31"/>
      <c r="AA72" s="31"/>
    </row>
    <row r="73" ht="22" customHeight="1" spans="1:27">
      <c r="A73" s="46">
        <v>6</v>
      </c>
      <c r="B73" s="87" t="s">
        <v>40</v>
      </c>
      <c r="C73" s="87"/>
      <c r="D73" s="11" t="s">
        <v>1056</v>
      </c>
      <c r="E73" s="11" t="s">
        <v>1067</v>
      </c>
      <c r="F73" s="46" t="s">
        <v>994</v>
      </c>
      <c r="G73" s="11" t="s">
        <v>65</v>
      </c>
      <c r="H73" s="11" t="s">
        <v>1068</v>
      </c>
      <c r="I73" s="46" t="s">
        <v>64</v>
      </c>
      <c r="J73" s="46">
        <v>150</v>
      </c>
      <c r="K73" s="51">
        <v>8</v>
      </c>
      <c r="L73" s="278">
        <f t="shared" si="17"/>
        <v>1200</v>
      </c>
      <c r="M73" s="279" t="s">
        <v>65</v>
      </c>
      <c r="N73" s="279"/>
      <c r="O73" s="291">
        <v>43744</v>
      </c>
      <c r="P73" s="290">
        <v>1200</v>
      </c>
      <c r="Q73" s="290">
        <v>1200</v>
      </c>
      <c r="R73" s="290"/>
      <c r="S73" s="48">
        <f t="shared" si="16"/>
        <v>0</v>
      </c>
      <c r="T73" s="1">
        <v>5000</v>
      </c>
      <c r="U73" s="2"/>
      <c r="V73" s="2"/>
      <c r="W73" s="2"/>
      <c r="X73" s="2"/>
      <c r="Y73" s="2"/>
      <c r="Z73" s="31"/>
      <c r="AA73" s="31"/>
    </row>
    <row r="74" ht="22" customHeight="1" spans="1:27">
      <c r="A74" s="46">
        <v>7</v>
      </c>
      <c r="B74" s="87" t="s">
        <v>40</v>
      </c>
      <c r="C74" s="87"/>
      <c r="D74" s="11" t="s">
        <v>1056</v>
      </c>
      <c r="E74" s="11" t="s">
        <v>1069</v>
      </c>
      <c r="F74" s="46" t="s">
        <v>994</v>
      </c>
      <c r="G74" s="11" t="s">
        <v>65</v>
      </c>
      <c r="H74" s="11" t="s">
        <v>1070</v>
      </c>
      <c r="I74" s="46" t="s">
        <v>64</v>
      </c>
      <c r="J74" s="46">
        <v>1000</v>
      </c>
      <c r="K74" s="51">
        <v>1</v>
      </c>
      <c r="L74" s="278">
        <f t="shared" si="17"/>
        <v>1000</v>
      </c>
      <c r="M74" s="279" t="s">
        <v>65</v>
      </c>
      <c r="N74" s="279"/>
      <c r="O74" s="291">
        <v>43776</v>
      </c>
      <c r="P74" s="290">
        <v>1000</v>
      </c>
      <c r="Q74" s="290">
        <v>1000</v>
      </c>
      <c r="R74" s="290"/>
      <c r="S74" s="48">
        <f t="shared" si="16"/>
        <v>0</v>
      </c>
      <c r="T74" s="1">
        <v>7680</v>
      </c>
      <c r="U74" s="2"/>
      <c r="V74" s="2"/>
      <c r="W74" s="2"/>
      <c r="X74" s="2"/>
      <c r="Y74" s="2"/>
      <c r="Z74" s="31"/>
      <c r="AA74" s="31"/>
    </row>
    <row r="75" ht="22" customHeight="1" spans="1:27">
      <c r="A75" s="46">
        <v>8</v>
      </c>
      <c r="B75" s="87" t="s">
        <v>40</v>
      </c>
      <c r="C75" s="87"/>
      <c r="D75" s="11" t="s">
        <v>1056</v>
      </c>
      <c r="E75" s="11" t="s">
        <v>115</v>
      </c>
      <c r="F75" s="46" t="s">
        <v>70</v>
      </c>
      <c r="G75" s="11" t="s">
        <v>65</v>
      </c>
      <c r="H75" s="11" t="s">
        <v>1071</v>
      </c>
      <c r="I75" s="46" t="s">
        <v>64</v>
      </c>
      <c r="J75" s="46">
        <v>1000</v>
      </c>
      <c r="K75" s="11">
        <v>1</v>
      </c>
      <c r="L75" s="278">
        <f t="shared" si="17"/>
        <v>1000</v>
      </c>
      <c r="M75" s="279" t="s">
        <v>65</v>
      </c>
      <c r="N75" s="279"/>
      <c r="O75" s="291">
        <v>43807</v>
      </c>
      <c r="P75" s="290">
        <v>1000</v>
      </c>
      <c r="Q75" s="290">
        <v>1000</v>
      </c>
      <c r="R75" s="290"/>
      <c r="S75" s="48">
        <f t="shared" si="16"/>
        <v>0</v>
      </c>
      <c r="T75" s="1">
        <v>24640</v>
      </c>
      <c r="U75" s="2"/>
      <c r="V75" s="2"/>
      <c r="W75" s="2"/>
      <c r="X75" s="2"/>
      <c r="Y75" s="2"/>
      <c r="Z75" s="31"/>
      <c r="AA75" s="31"/>
    </row>
    <row r="76" ht="22" customHeight="1" spans="1:27">
      <c r="A76" s="95" t="s">
        <v>1072</v>
      </c>
      <c r="B76" s="96"/>
      <c r="C76" s="96"/>
      <c r="D76" s="96"/>
      <c r="E76" s="97"/>
      <c r="F76" s="98"/>
      <c r="G76" s="98"/>
      <c r="H76" s="99"/>
      <c r="I76" s="99"/>
      <c r="J76" s="99"/>
      <c r="K76" s="99"/>
      <c r="L76" s="289">
        <f>SUM(L77:L81)</f>
        <v>45500</v>
      </c>
      <c r="M76" s="292"/>
      <c r="N76" s="292"/>
      <c r="O76" s="292"/>
      <c r="P76" s="289">
        <f>SUM(P77:P81)</f>
        <v>45500</v>
      </c>
      <c r="Q76" s="289">
        <f>SUM(Q77:Q81)</f>
        <v>45500</v>
      </c>
      <c r="R76" s="289">
        <f>SUM(R77:R82)</f>
        <v>0</v>
      </c>
      <c r="S76" s="48">
        <f t="shared" si="16"/>
        <v>0</v>
      </c>
      <c r="T76" s="1">
        <v>5000</v>
      </c>
      <c r="U76" s="2"/>
      <c r="V76" s="2"/>
      <c r="W76" s="2"/>
      <c r="X76" s="2"/>
      <c r="Y76" s="2"/>
      <c r="Z76" s="31"/>
      <c r="AA76" s="31"/>
    </row>
    <row r="77" ht="22" customHeight="1" spans="1:27">
      <c r="A77" s="46">
        <v>1</v>
      </c>
      <c r="B77" s="87" t="s">
        <v>40</v>
      </c>
      <c r="C77" s="87"/>
      <c r="D77" s="11" t="s">
        <v>1072</v>
      </c>
      <c r="E77" s="11" t="s">
        <v>1073</v>
      </c>
      <c r="F77" s="46" t="s">
        <v>73</v>
      </c>
      <c r="G77" s="11" t="s">
        <v>62</v>
      </c>
      <c r="H77" s="11" t="s">
        <v>1074</v>
      </c>
      <c r="I77" s="46" t="s">
        <v>64</v>
      </c>
      <c r="J77" s="46">
        <v>4300</v>
      </c>
      <c r="K77" s="51">
        <v>1</v>
      </c>
      <c r="L77" s="278">
        <f>J77*K77</f>
        <v>4300</v>
      </c>
      <c r="M77" s="279" t="s">
        <v>65</v>
      </c>
      <c r="N77" s="279"/>
      <c r="O77" s="280">
        <v>2019.4</v>
      </c>
      <c r="P77" s="290">
        <f>L77</f>
        <v>4300</v>
      </c>
      <c r="Q77" s="290">
        <f>L77</f>
        <v>4300</v>
      </c>
      <c r="R77" s="290"/>
      <c r="S77" s="48">
        <f t="shared" si="16"/>
        <v>0</v>
      </c>
      <c r="T77" s="64">
        <v>692</v>
      </c>
      <c r="U77" s="121">
        <v>343</v>
      </c>
      <c r="V77" s="2"/>
      <c r="W77" s="2">
        <v>300</v>
      </c>
      <c r="X77" s="2">
        <v>400</v>
      </c>
      <c r="Y77" s="2">
        <f>800+300</f>
        <v>1100</v>
      </c>
      <c r="Z77" s="31">
        <f>SUM(T77*W77+U77*X77+V77*Y77)*2*0.3</f>
        <v>206880</v>
      </c>
      <c r="AA77" s="31">
        <f>SUM(Z77-P78)</f>
        <v>201880</v>
      </c>
    </row>
    <row r="78" ht="22" customHeight="1" spans="1:27">
      <c r="A78" s="46">
        <v>2</v>
      </c>
      <c r="B78" s="87" t="s">
        <v>40</v>
      </c>
      <c r="C78" s="87"/>
      <c r="D78" s="11" t="s">
        <v>1072</v>
      </c>
      <c r="E78" s="11" t="s">
        <v>1030</v>
      </c>
      <c r="F78" s="46" t="s">
        <v>170</v>
      </c>
      <c r="G78" s="11" t="s">
        <v>174</v>
      </c>
      <c r="H78" s="11" t="s">
        <v>1075</v>
      </c>
      <c r="I78" s="46" t="s">
        <v>290</v>
      </c>
      <c r="J78" s="46">
        <v>250</v>
      </c>
      <c r="K78" s="51">
        <v>20</v>
      </c>
      <c r="L78" s="278">
        <f>J78*K78</f>
        <v>5000</v>
      </c>
      <c r="M78" s="279" t="s">
        <v>65</v>
      </c>
      <c r="N78" s="279"/>
      <c r="O78" s="280">
        <v>2019.12</v>
      </c>
      <c r="P78" s="290">
        <f>L78</f>
        <v>5000</v>
      </c>
      <c r="Q78" s="290">
        <f>L78</f>
        <v>5000</v>
      </c>
      <c r="R78" s="290"/>
      <c r="S78" s="48">
        <f t="shared" si="16"/>
        <v>0</v>
      </c>
      <c r="T78" s="1"/>
      <c r="U78" s="2"/>
      <c r="V78" s="2"/>
      <c r="W78" s="2"/>
      <c r="X78" s="2"/>
      <c r="Y78" s="2"/>
      <c r="Z78" s="31"/>
      <c r="AA78" s="31"/>
    </row>
    <row r="79" ht="22" customHeight="1" spans="1:27">
      <c r="A79" s="46">
        <v>3</v>
      </c>
      <c r="B79" s="87" t="s">
        <v>40</v>
      </c>
      <c r="C79" s="87"/>
      <c r="D79" s="11" t="s">
        <v>1072</v>
      </c>
      <c r="E79" s="11" t="s">
        <v>898</v>
      </c>
      <c r="F79" s="46" t="s">
        <v>170</v>
      </c>
      <c r="G79" s="11" t="s">
        <v>62</v>
      </c>
      <c r="H79" s="11" t="s">
        <v>898</v>
      </c>
      <c r="I79" s="46" t="s">
        <v>290</v>
      </c>
      <c r="J79" s="46">
        <v>360</v>
      </c>
      <c r="K79" s="51">
        <v>20</v>
      </c>
      <c r="L79" s="278">
        <f>J79*K79</f>
        <v>7200</v>
      </c>
      <c r="M79" s="279" t="s">
        <v>65</v>
      </c>
      <c r="N79" s="279"/>
      <c r="O79" s="280">
        <v>2019.9</v>
      </c>
      <c r="P79" s="290">
        <f>L79</f>
        <v>7200</v>
      </c>
      <c r="Q79" s="290">
        <f>L79</f>
        <v>7200</v>
      </c>
      <c r="R79" s="290"/>
      <c r="S79" s="48">
        <f t="shared" si="16"/>
        <v>0</v>
      </c>
      <c r="T79" s="1"/>
      <c r="U79" s="2"/>
      <c r="V79" s="2"/>
      <c r="W79" s="2"/>
      <c r="X79" s="2"/>
      <c r="Y79" s="2"/>
      <c r="Z79" s="31"/>
      <c r="AA79" s="31"/>
    </row>
    <row r="80" ht="22" customHeight="1" spans="1:27">
      <c r="A80" s="46">
        <v>4</v>
      </c>
      <c r="B80" s="87" t="s">
        <v>40</v>
      </c>
      <c r="C80" s="87"/>
      <c r="D80" s="11" t="s">
        <v>1072</v>
      </c>
      <c r="E80" s="11" t="s">
        <v>1006</v>
      </c>
      <c r="F80" s="46" t="s">
        <v>170</v>
      </c>
      <c r="G80" s="11" t="s">
        <v>174</v>
      </c>
      <c r="H80" s="11" t="s">
        <v>1076</v>
      </c>
      <c r="I80" s="46" t="s">
        <v>290</v>
      </c>
      <c r="J80" s="46">
        <v>400</v>
      </c>
      <c r="K80" s="51">
        <v>60</v>
      </c>
      <c r="L80" s="278">
        <f>J80*K80</f>
        <v>24000</v>
      </c>
      <c r="M80" s="279" t="s">
        <v>65</v>
      </c>
      <c r="N80" s="279"/>
      <c r="O80" s="280">
        <v>2019.7</v>
      </c>
      <c r="P80" s="290">
        <f>L80</f>
        <v>24000</v>
      </c>
      <c r="Q80" s="290">
        <f>L80</f>
        <v>24000</v>
      </c>
      <c r="R80" s="290"/>
      <c r="S80" s="48">
        <f t="shared" ref="S80:S108" si="18">L80-P80</f>
        <v>0</v>
      </c>
      <c r="T80" s="64">
        <v>692</v>
      </c>
      <c r="U80" s="121">
        <v>343</v>
      </c>
      <c r="V80" s="2"/>
      <c r="W80" s="2">
        <v>300</v>
      </c>
      <c r="X80" s="2">
        <v>400</v>
      </c>
      <c r="Y80" s="2">
        <f>800+300</f>
        <v>1100</v>
      </c>
      <c r="Z80" s="31">
        <f>SUM(T80*W80+U80*X80+V80*Y80)*2*0.3</f>
        <v>206880</v>
      </c>
      <c r="AA80" s="31">
        <f>SUM(Z80-P81)</f>
        <v>201880</v>
      </c>
    </row>
    <row r="81" ht="22" customHeight="1" spans="1:27">
      <c r="A81" s="46">
        <v>5</v>
      </c>
      <c r="B81" s="87" t="s">
        <v>40</v>
      </c>
      <c r="C81" s="87"/>
      <c r="D81" s="11" t="s">
        <v>1072</v>
      </c>
      <c r="E81" s="11" t="s">
        <v>1037</v>
      </c>
      <c r="F81" s="46" t="s">
        <v>170</v>
      </c>
      <c r="G81" s="11" t="s">
        <v>174</v>
      </c>
      <c r="H81" s="11" t="s">
        <v>1038</v>
      </c>
      <c r="I81" s="46" t="s">
        <v>290</v>
      </c>
      <c r="J81" s="46">
        <v>125</v>
      </c>
      <c r="K81" s="51">
        <v>40</v>
      </c>
      <c r="L81" s="278">
        <f>J81*K81</f>
        <v>5000</v>
      </c>
      <c r="M81" s="279" t="s">
        <v>65</v>
      </c>
      <c r="N81" s="279"/>
      <c r="O81" s="280">
        <v>2019</v>
      </c>
      <c r="P81" s="290">
        <f>L81</f>
        <v>5000</v>
      </c>
      <c r="Q81" s="290">
        <f>L81</f>
        <v>5000</v>
      </c>
      <c r="R81" s="290"/>
      <c r="S81" s="48">
        <f t="shared" si="18"/>
        <v>0</v>
      </c>
      <c r="T81" s="1"/>
      <c r="U81" s="2"/>
      <c r="V81" s="2"/>
      <c r="W81" s="2"/>
      <c r="X81" s="2"/>
      <c r="Y81" s="2"/>
      <c r="Z81" s="31"/>
      <c r="AA81" s="31"/>
    </row>
    <row r="82" ht="22" customHeight="1" spans="1:27">
      <c r="A82" s="95" t="s">
        <v>1077</v>
      </c>
      <c r="B82" s="96"/>
      <c r="C82" s="96"/>
      <c r="D82" s="96"/>
      <c r="E82" s="97"/>
      <c r="F82" s="98"/>
      <c r="G82" s="98"/>
      <c r="H82" s="99"/>
      <c r="I82" s="99"/>
      <c r="J82" s="99"/>
      <c r="K82" s="99"/>
      <c r="L82" s="289">
        <f>SUM(L83:L84)</f>
        <v>4000</v>
      </c>
      <c r="M82" s="292"/>
      <c r="N82" s="292"/>
      <c r="O82" s="292"/>
      <c r="P82" s="289">
        <f>SUM(P83:P84)</f>
        <v>4000</v>
      </c>
      <c r="Q82" s="289">
        <f>SUM(Q83:Q84)</f>
        <v>4000</v>
      </c>
      <c r="R82" s="289">
        <f>SUM(R83:R85)</f>
        <v>0</v>
      </c>
      <c r="S82" s="48">
        <f t="shared" si="18"/>
        <v>0</v>
      </c>
      <c r="T82" s="1"/>
      <c r="U82" s="2"/>
      <c r="V82" s="2"/>
      <c r="W82" s="2"/>
      <c r="X82" s="2"/>
      <c r="Y82" s="2"/>
      <c r="Z82" s="31"/>
      <c r="AA82" s="31"/>
    </row>
    <row r="83" ht="22" customHeight="1" spans="1:27">
      <c r="A83" s="46">
        <v>1</v>
      </c>
      <c r="B83" s="87" t="s">
        <v>40</v>
      </c>
      <c r="C83" s="87"/>
      <c r="D83" s="11" t="s">
        <v>1078</v>
      </c>
      <c r="E83" s="11" t="s">
        <v>471</v>
      </c>
      <c r="F83" s="46" t="s">
        <v>1079</v>
      </c>
      <c r="G83" s="11" t="s">
        <v>1044</v>
      </c>
      <c r="H83" s="11" t="s">
        <v>1080</v>
      </c>
      <c r="I83" s="46" t="s">
        <v>64</v>
      </c>
      <c r="J83" s="46">
        <v>3000</v>
      </c>
      <c r="K83" s="51">
        <v>1</v>
      </c>
      <c r="L83" s="278">
        <f>J83*K83</f>
        <v>3000</v>
      </c>
      <c r="M83" s="279" t="s">
        <v>65</v>
      </c>
      <c r="N83" s="279"/>
      <c r="O83" s="280">
        <v>2019.9</v>
      </c>
      <c r="P83" s="290">
        <v>3000</v>
      </c>
      <c r="Q83" s="290">
        <v>3000</v>
      </c>
      <c r="R83" s="290">
        <f>SUM(P83-Q83)</f>
        <v>0</v>
      </c>
      <c r="S83" s="48">
        <f t="shared" si="18"/>
        <v>0</v>
      </c>
      <c r="T83" s="1"/>
      <c r="U83" s="2"/>
      <c r="V83" s="2"/>
      <c r="W83" s="2"/>
      <c r="X83" s="2"/>
      <c r="Y83" s="2"/>
      <c r="Z83" s="31"/>
      <c r="AA83" s="31"/>
    </row>
    <row r="84" ht="22" customHeight="1" spans="1:27">
      <c r="A84" s="46">
        <v>2</v>
      </c>
      <c r="B84" s="87" t="s">
        <v>40</v>
      </c>
      <c r="C84" s="87"/>
      <c r="D84" s="11" t="s">
        <v>1078</v>
      </c>
      <c r="E84" s="11" t="s">
        <v>946</v>
      </c>
      <c r="F84" s="46" t="s">
        <v>1046</v>
      </c>
      <c r="G84" s="11" t="s">
        <v>1044</v>
      </c>
      <c r="H84" s="11" t="s">
        <v>1047</v>
      </c>
      <c r="I84" s="46" t="s">
        <v>64</v>
      </c>
      <c r="J84" s="46">
        <v>1000</v>
      </c>
      <c r="K84" s="51">
        <v>1</v>
      </c>
      <c r="L84" s="278">
        <f>J84*K84</f>
        <v>1000</v>
      </c>
      <c r="M84" s="279" t="s">
        <v>65</v>
      </c>
      <c r="N84" s="279"/>
      <c r="O84" s="280">
        <v>2019.7</v>
      </c>
      <c r="P84" s="290">
        <v>1000</v>
      </c>
      <c r="Q84" s="290">
        <v>1000</v>
      </c>
      <c r="R84" s="290">
        <f>SUM(P84-Q84)</f>
        <v>0</v>
      </c>
      <c r="S84" s="48">
        <f t="shared" si="18"/>
        <v>0</v>
      </c>
      <c r="T84" s="1"/>
      <c r="U84" s="2"/>
      <c r="V84" s="2"/>
      <c r="W84" s="2"/>
      <c r="X84" s="2"/>
      <c r="Y84" s="2"/>
      <c r="Z84" s="31"/>
      <c r="AA84" s="31"/>
    </row>
    <row r="85" ht="22" customHeight="1" spans="1:27">
      <c r="A85" s="95" t="s">
        <v>1081</v>
      </c>
      <c r="B85" s="96"/>
      <c r="C85" s="96"/>
      <c r="D85" s="96"/>
      <c r="E85" s="97"/>
      <c r="F85" s="98"/>
      <c r="G85" s="98"/>
      <c r="H85" s="99"/>
      <c r="I85" s="99"/>
      <c r="J85" s="99"/>
      <c r="K85" s="99"/>
      <c r="L85" s="289">
        <f>SUM(L86:L90)</f>
        <v>37000</v>
      </c>
      <c r="M85" s="292"/>
      <c r="N85" s="292"/>
      <c r="O85" s="292"/>
      <c r="P85" s="289">
        <f>SUM(P86:P90)</f>
        <v>37000</v>
      </c>
      <c r="Q85" s="289">
        <f>SUM(Q86:Q90)</f>
        <v>37000</v>
      </c>
      <c r="R85" s="289">
        <f>SUM(R86:R91)</f>
        <v>0</v>
      </c>
      <c r="S85" s="48">
        <f t="shared" si="18"/>
        <v>0</v>
      </c>
      <c r="T85" s="1"/>
      <c r="U85" s="2"/>
      <c r="V85" s="2"/>
      <c r="W85" s="2"/>
      <c r="X85" s="2"/>
      <c r="Y85" s="2"/>
      <c r="Z85" s="31"/>
      <c r="AA85" s="31"/>
    </row>
    <row r="86" ht="22" customHeight="1" spans="1:27">
      <c r="A86" s="46">
        <v>1</v>
      </c>
      <c r="B86" s="87" t="s">
        <v>40</v>
      </c>
      <c r="C86" s="87"/>
      <c r="D86" s="11" t="s">
        <v>1081</v>
      </c>
      <c r="E86" s="11" t="s">
        <v>1082</v>
      </c>
      <c r="F86" s="46" t="s">
        <v>170</v>
      </c>
      <c r="G86" s="11" t="s">
        <v>65</v>
      </c>
      <c r="H86" s="11" t="s">
        <v>1083</v>
      </c>
      <c r="I86" s="46" t="s">
        <v>290</v>
      </c>
      <c r="J86" s="46">
        <v>300</v>
      </c>
      <c r="K86" s="51">
        <v>40</v>
      </c>
      <c r="L86" s="278">
        <f>J86*K86</f>
        <v>12000</v>
      </c>
      <c r="M86" s="279" t="s">
        <v>65</v>
      </c>
      <c r="N86" s="279"/>
      <c r="O86" s="280" t="s">
        <v>1084</v>
      </c>
      <c r="P86" s="290">
        <v>12000</v>
      </c>
      <c r="Q86" s="290">
        <v>12000</v>
      </c>
      <c r="R86" s="290">
        <v>0</v>
      </c>
      <c r="S86" s="48">
        <f t="shared" si="18"/>
        <v>0</v>
      </c>
      <c r="T86" s="64">
        <v>692</v>
      </c>
      <c r="U86" s="121">
        <v>343</v>
      </c>
      <c r="V86" s="2"/>
      <c r="W86" s="2">
        <v>300</v>
      </c>
      <c r="X86" s="2">
        <v>400</v>
      </c>
      <c r="Y86" s="2">
        <f>800+300</f>
        <v>1100</v>
      </c>
      <c r="Z86" s="31">
        <f>SUM(T86*W86+U86*X86+V86*Y86)*2*0.3</f>
        <v>206880</v>
      </c>
      <c r="AA86" s="31">
        <f>SUM(Z86-P87)</f>
        <v>194880</v>
      </c>
    </row>
    <row r="87" ht="22" customHeight="1" spans="1:27">
      <c r="A87" s="46">
        <v>2</v>
      </c>
      <c r="B87" s="87" t="s">
        <v>40</v>
      </c>
      <c r="C87" s="87"/>
      <c r="D87" s="11" t="s">
        <v>1081</v>
      </c>
      <c r="E87" s="11" t="s">
        <v>1085</v>
      </c>
      <c r="F87" s="46" t="s">
        <v>170</v>
      </c>
      <c r="G87" s="11" t="s">
        <v>65</v>
      </c>
      <c r="H87" s="11" t="s">
        <v>1086</v>
      </c>
      <c r="I87" s="46" t="s">
        <v>290</v>
      </c>
      <c r="J87" s="46">
        <v>300</v>
      </c>
      <c r="K87" s="51">
        <v>40</v>
      </c>
      <c r="L87" s="278">
        <f>J87*K87</f>
        <v>12000</v>
      </c>
      <c r="M87" s="279" t="s">
        <v>65</v>
      </c>
      <c r="N87" s="279"/>
      <c r="O87" s="280" t="s">
        <v>1084</v>
      </c>
      <c r="P87" s="290">
        <v>12000</v>
      </c>
      <c r="Q87" s="290">
        <v>12000</v>
      </c>
      <c r="R87" s="290">
        <v>0</v>
      </c>
      <c r="S87" s="48">
        <f t="shared" si="18"/>
        <v>0</v>
      </c>
      <c r="T87" s="1"/>
      <c r="U87" s="2"/>
      <c r="V87" s="2"/>
      <c r="W87" s="2"/>
      <c r="X87" s="2"/>
      <c r="Y87" s="2"/>
      <c r="Z87" s="31"/>
      <c r="AA87" s="31"/>
    </row>
    <row r="88" ht="22" customHeight="1" spans="1:27">
      <c r="A88" s="46">
        <v>3</v>
      </c>
      <c r="B88" s="87" t="s">
        <v>40</v>
      </c>
      <c r="C88" s="87"/>
      <c r="D88" s="11" t="s">
        <v>1081</v>
      </c>
      <c r="E88" s="11" t="s">
        <v>96</v>
      </c>
      <c r="F88" s="46" t="s">
        <v>61</v>
      </c>
      <c r="G88" s="11" t="s">
        <v>65</v>
      </c>
      <c r="H88" s="11" t="s">
        <v>1087</v>
      </c>
      <c r="I88" s="46" t="s">
        <v>64</v>
      </c>
      <c r="J88" s="46">
        <v>4500</v>
      </c>
      <c r="K88" s="51">
        <v>2</v>
      </c>
      <c r="L88" s="278">
        <f>J88*K88</f>
        <v>9000</v>
      </c>
      <c r="M88" s="279" t="s">
        <v>65</v>
      </c>
      <c r="N88" s="279"/>
      <c r="O88" s="280">
        <v>2019.3</v>
      </c>
      <c r="P88" s="290">
        <v>9000</v>
      </c>
      <c r="Q88" s="290">
        <v>9000</v>
      </c>
      <c r="R88" s="290">
        <v>0</v>
      </c>
      <c r="S88" s="48">
        <f t="shared" si="18"/>
        <v>0</v>
      </c>
      <c r="T88" s="1"/>
      <c r="U88" s="2"/>
      <c r="V88" s="2"/>
      <c r="W88" s="2"/>
      <c r="X88" s="2"/>
      <c r="Y88" s="2"/>
      <c r="Z88" s="31"/>
      <c r="AA88" s="31"/>
    </row>
    <row r="89" ht="22" customHeight="1" spans="1:27">
      <c r="A89" s="46">
        <v>4</v>
      </c>
      <c r="B89" s="87" t="s">
        <v>40</v>
      </c>
      <c r="C89" s="87"/>
      <c r="D89" s="11" t="s">
        <v>1081</v>
      </c>
      <c r="E89" s="11" t="s">
        <v>1088</v>
      </c>
      <c r="F89" s="46"/>
      <c r="G89" s="11" t="s">
        <v>65</v>
      </c>
      <c r="H89" s="11" t="s">
        <v>1089</v>
      </c>
      <c r="I89" s="46" t="s">
        <v>114</v>
      </c>
      <c r="J89" s="46">
        <v>200</v>
      </c>
      <c r="K89" s="51">
        <v>10</v>
      </c>
      <c r="L89" s="278">
        <f>J89*K89</f>
        <v>2000</v>
      </c>
      <c r="M89" s="279" t="s">
        <v>65</v>
      </c>
      <c r="N89" s="279"/>
      <c r="O89" s="280">
        <v>2019.3</v>
      </c>
      <c r="P89" s="290">
        <v>2000</v>
      </c>
      <c r="Q89" s="290">
        <v>2000</v>
      </c>
      <c r="R89" s="290"/>
      <c r="S89" s="48">
        <f t="shared" si="18"/>
        <v>0</v>
      </c>
      <c r="T89" s="1"/>
      <c r="U89" s="2"/>
      <c r="V89" s="2"/>
      <c r="W89" s="2"/>
      <c r="X89" s="2"/>
      <c r="Y89" s="2"/>
      <c r="Z89" s="31"/>
      <c r="AA89" s="31"/>
    </row>
    <row r="90" ht="22" customHeight="1" spans="1:27">
      <c r="A90" s="46">
        <v>5</v>
      </c>
      <c r="B90" s="87" t="s">
        <v>40</v>
      </c>
      <c r="C90" s="87"/>
      <c r="D90" s="11" t="s">
        <v>1081</v>
      </c>
      <c r="E90" s="11" t="s">
        <v>1090</v>
      </c>
      <c r="F90" s="46"/>
      <c r="G90" s="11" t="s">
        <v>65</v>
      </c>
      <c r="H90" s="11" t="s">
        <v>1091</v>
      </c>
      <c r="I90" s="46" t="s">
        <v>125</v>
      </c>
      <c r="J90" s="46">
        <v>50</v>
      </c>
      <c r="K90" s="51">
        <v>40</v>
      </c>
      <c r="L90" s="278">
        <f>J90*K90</f>
        <v>2000</v>
      </c>
      <c r="M90" s="279" t="s">
        <v>65</v>
      </c>
      <c r="N90" s="279"/>
      <c r="O90" s="280">
        <v>2019.3</v>
      </c>
      <c r="P90" s="290">
        <v>2000</v>
      </c>
      <c r="Q90" s="290">
        <v>2000</v>
      </c>
      <c r="R90" s="290"/>
      <c r="S90" s="48">
        <f t="shared" si="18"/>
        <v>0</v>
      </c>
      <c r="T90" s="1"/>
      <c r="U90" s="2"/>
      <c r="V90" s="2"/>
      <c r="W90" s="2"/>
      <c r="X90" s="2"/>
      <c r="Y90" s="2"/>
      <c r="Z90" s="31"/>
      <c r="AA90" s="31"/>
    </row>
    <row r="91" ht="22" customHeight="1" spans="1:27">
      <c r="A91" s="95" t="s">
        <v>1092</v>
      </c>
      <c r="B91" s="96"/>
      <c r="C91" s="96"/>
      <c r="D91" s="96"/>
      <c r="E91" s="97"/>
      <c r="F91" s="98"/>
      <c r="G91" s="98"/>
      <c r="H91" s="99"/>
      <c r="I91" s="99"/>
      <c r="J91" s="99"/>
      <c r="K91" s="99"/>
      <c r="L91" s="289">
        <f>SUM(L92:L100)</f>
        <v>31318</v>
      </c>
      <c r="M91" s="292"/>
      <c r="N91" s="292"/>
      <c r="O91" s="292"/>
      <c r="P91" s="289">
        <f>SUM(P92:P100)</f>
        <v>31318</v>
      </c>
      <c r="Q91" s="289">
        <f>SUM(Q92:Q100)</f>
        <v>31318</v>
      </c>
      <c r="R91" s="289">
        <f>SUM(R92:R101)</f>
        <v>0</v>
      </c>
      <c r="S91" s="48">
        <f t="shared" si="18"/>
        <v>0</v>
      </c>
      <c r="T91" s="1"/>
      <c r="U91" s="2"/>
      <c r="V91" s="2"/>
      <c r="W91" s="2"/>
      <c r="X91" s="2"/>
      <c r="Y91" s="2"/>
      <c r="Z91" s="31"/>
      <c r="AA91" s="31"/>
    </row>
    <row r="92" ht="22" customHeight="1" spans="1:27">
      <c r="A92" s="46">
        <v>1</v>
      </c>
      <c r="B92" s="87" t="s">
        <v>40</v>
      </c>
      <c r="C92" s="87"/>
      <c r="D92" s="11" t="s">
        <v>1092</v>
      </c>
      <c r="E92" s="11" t="s">
        <v>1033</v>
      </c>
      <c r="F92" s="46" t="s">
        <v>1021</v>
      </c>
      <c r="G92" s="11" t="s">
        <v>65</v>
      </c>
      <c r="H92" s="11" t="s">
        <v>1093</v>
      </c>
      <c r="I92" s="46" t="s">
        <v>125</v>
      </c>
      <c r="J92" s="46">
        <v>500</v>
      </c>
      <c r="K92" s="51">
        <v>4</v>
      </c>
      <c r="L92" s="278">
        <f t="shared" ref="L92:L100" si="19">J92*K92</f>
        <v>2000</v>
      </c>
      <c r="M92" s="11" t="s">
        <v>65</v>
      </c>
      <c r="N92" s="11"/>
      <c r="O92" s="280" t="s">
        <v>1094</v>
      </c>
      <c r="P92" s="290">
        <v>2000</v>
      </c>
      <c r="Q92" s="290">
        <v>2000</v>
      </c>
      <c r="R92" s="290">
        <f>SUM(P92-Q92)</f>
        <v>0</v>
      </c>
      <c r="S92" s="48">
        <f t="shared" si="18"/>
        <v>0</v>
      </c>
      <c r="T92" s="1"/>
      <c r="U92" s="2"/>
      <c r="V92" s="2"/>
      <c r="W92" s="2"/>
      <c r="X92" s="2"/>
      <c r="Y92" s="2"/>
      <c r="Z92" s="31"/>
      <c r="AA92" s="31"/>
    </row>
    <row r="93" ht="22" customHeight="1" spans="1:27">
      <c r="A93" s="46">
        <v>2</v>
      </c>
      <c r="B93" s="87" t="s">
        <v>40</v>
      </c>
      <c r="C93" s="87"/>
      <c r="D93" s="11" t="s">
        <v>1092</v>
      </c>
      <c r="E93" s="11" t="s">
        <v>1085</v>
      </c>
      <c r="F93" s="46"/>
      <c r="G93" s="11" t="s">
        <v>65</v>
      </c>
      <c r="H93" s="11" t="s">
        <v>1085</v>
      </c>
      <c r="I93" s="46" t="s">
        <v>855</v>
      </c>
      <c r="J93" s="46">
        <v>2500</v>
      </c>
      <c r="K93" s="51">
        <v>2</v>
      </c>
      <c r="L93" s="278">
        <f t="shared" si="19"/>
        <v>5000</v>
      </c>
      <c r="M93" s="11" t="s">
        <v>65</v>
      </c>
      <c r="N93" s="11"/>
      <c r="O93" s="280" t="s">
        <v>1095</v>
      </c>
      <c r="P93" s="290">
        <v>5000</v>
      </c>
      <c r="Q93" s="290">
        <v>5000</v>
      </c>
      <c r="R93" s="290">
        <f>SUM(P93-Q93)</f>
        <v>0</v>
      </c>
      <c r="S93" s="48">
        <f t="shared" si="18"/>
        <v>0</v>
      </c>
      <c r="T93" s="1"/>
      <c r="U93" s="2"/>
      <c r="V93" s="2"/>
      <c r="W93" s="2"/>
      <c r="X93" s="2"/>
      <c r="Y93" s="2"/>
      <c r="Z93" s="31"/>
      <c r="AA93" s="31"/>
    </row>
    <row r="94" ht="22" customHeight="1" spans="1:27">
      <c r="A94" s="46">
        <v>3</v>
      </c>
      <c r="B94" s="87" t="s">
        <v>40</v>
      </c>
      <c r="C94" s="87"/>
      <c r="D94" s="11" t="s">
        <v>1092</v>
      </c>
      <c r="E94" s="11" t="s">
        <v>898</v>
      </c>
      <c r="F94" s="46" t="s">
        <v>170</v>
      </c>
      <c r="G94" s="11" t="s">
        <v>65</v>
      </c>
      <c r="H94" s="11" t="s">
        <v>898</v>
      </c>
      <c r="I94" s="46" t="s">
        <v>290</v>
      </c>
      <c r="J94" s="46">
        <v>200</v>
      </c>
      <c r="K94" s="51">
        <v>30</v>
      </c>
      <c r="L94" s="278">
        <f t="shared" si="19"/>
        <v>6000</v>
      </c>
      <c r="M94" s="11" t="s">
        <v>65</v>
      </c>
      <c r="N94" s="11"/>
      <c r="O94" s="280" t="s">
        <v>1095</v>
      </c>
      <c r="P94" s="290">
        <v>6000</v>
      </c>
      <c r="Q94" s="290">
        <v>6000</v>
      </c>
      <c r="R94" s="290">
        <f>SUM(P94-Q94)</f>
        <v>0</v>
      </c>
      <c r="S94" s="48">
        <f t="shared" si="18"/>
        <v>0</v>
      </c>
      <c r="T94" s="1"/>
      <c r="U94" s="2"/>
      <c r="V94" s="2"/>
      <c r="W94" s="2"/>
      <c r="X94" s="2"/>
      <c r="Y94" s="2"/>
      <c r="Z94" s="31"/>
      <c r="AA94" s="31"/>
    </row>
    <row r="95" ht="22" customHeight="1" spans="1:27">
      <c r="A95" s="46">
        <v>4</v>
      </c>
      <c r="B95" s="87" t="s">
        <v>40</v>
      </c>
      <c r="C95" s="87"/>
      <c r="D95" s="11" t="s">
        <v>1092</v>
      </c>
      <c r="E95" s="11" t="s">
        <v>1096</v>
      </c>
      <c r="F95" s="46" t="s">
        <v>170</v>
      </c>
      <c r="G95" s="11" t="s">
        <v>65</v>
      </c>
      <c r="H95" s="11" t="s">
        <v>1097</v>
      </c>
      <c r="I95" s="46" t="s">
        <v>290</v>
      </c>
      <c r="J95" s="46">
        <v>100</v>
      </c>
      <c r="K95" s="51">
        <v>50</v>
      </c>
      <c r="L95" s="278">
        <f t="shared" si="19"/>
        <v>5000</v>
      </c>
      <c r="M95" s="11" t="s">
        <v>65</v>
      </c>
      <c r="N95" s="11"/>
      <c r="O95" s="280" t="s">
        <v>1098</v>
      </c>
      <c r="P95" s="290">
        <v>5000</v>
      </c>
      <c r="Q95" s="290">
        <v>5000</v>
      </c>
      <c r="R95" s="290">
        <f>SUM(P95-Q95)</f>
        <v>0</v>
      </c>
      <c r="S95" s="48">
        <f t="shared" si="18"/>
        <v>0</v>
      </c>
      <c r="T95" s="1"/>
      <c r="U95" s="2"/>
      <c r="V95" s="2"/>
      <c r="W95" s="2"/>
      <c r="X95" s="2"/>
      <c r="Y95" s="2"/>
      <c r="Z95" s="31"/>
      <c r="AA95" s="31"/>
    </row>
    <row r="96" ht="22" customHeight="1" spans="1:27">
      <c r="A96" s="46">
        <v>5</v>
      </c>
      <c r="B96" s="87" t="s">
        <v>40</v>
      </c>
      <c r="C96" s="87"/>
      <c r="D96" s="11" t="s">
        <v>1092</v>
      </c>
      <c r="E96" s="11" t="s">
        <v>999</v>
      </c>
      <c r="F96" s="46" t="s">
        <v>73</v>
      </c>
      <c r="G96" s="11" t="s">
        <v>62</v>
      </c>
      <c r="H96" s="11" t="s">
        <v>1000</v>
      </c>
      <c r="I96" s="46" t="s">
        <v>290</v>
      </c>
      <c r="J96" s="46">
        <v>800</v>
      </c>
      <c r="K96" s="51">
        <v>1</v>
      </c>
      <c r="L96" s="278">
        <f t="shared" si="19"/>
        <v>800</v>
      </c>
      <c r="M96" s="279" t="s">
        <v>65</v>
      </c>
      <c r="N96" s="11"/>
      <c r="O96" s="291">
        <v>43554</v>
      </c>
      <c r="P96" s="290">
        <v>800</v>
      </c>
      <c r="Q96" s="290">
        <v>800</v>
      </c>
      <c r="R96" s="290">
        <f>SUM(P96-Q96)</f>
        <v>0</v>
      </c>
      <c r="S96" s="48">
        <f t="shared" si="18"/>
        <v>0</v>
      </c>
      <c r="T96" s="64">
        <v>692</v>
      </c>
      <c r="U96" s="121">
        <v>343</v>
      </c>
      <c r="V96" s="2"/>
      <c r="W96" s="2">
        <v>300</v>
      </c>
      <c r="X96" s="2">
        <v>400</v>
      </c>
      <c r="Y96" s="2">
        <f>800+300</f>
        <v>1100</v>
      </c>
      <c r="Z96" s="31">
        <f>SUM(T96*W96+U96*X96+V96*Y96)*2*0.3</f>
        <v>206880</v>
      </c>
      <c r="AA96" s="31">
        <f>SUM(Z96-P97)</f>
        <v>205200</v>
      </c>
    </row>
    <row r="97" ht="22" customHeight="1" spans="1:27">
      <c r="A97" s="46">
        <v>6</v>
      </c>
      <c r="B97" s="87" t="s">
        <v>40</v>
      </c>
      <c r="C97" s="87"/>
      <c r="D97" s="11" t="s">
        <v>1092</v>
      </c>
      <c r="E97" s="11" t="s">
        <v>1023</v>
      </c>
      <c r="F97" s="46" t="s">
        <v>1021</v>
      </c>
      <c r="G97" s="11" t="s">
        <v>62</v>
      </c>
      <c r="H97" s="11" t="s">
        <v>1099</v>
      </c>
      <c r="I97" s="46" t="s">
        <v>125</v>
      </c>
      <c r="J97" s="46">
        <v>420</v>
      </c>
      <c r="K97" s="51">
        <v>4</v>
      </c>
      <c r="L97" s="278">
        <f t="shared" si="19"/>
        <v>1680</v>
      </c>
      <c r="M97" s="279" t="s">
        <v>65</v>
      </c>
      <c r="N97" s="11"/>
      <c r="O97" s="291">
        <v>43646</v>
      </c>
      <c r="P97" s="290">
        <v>1680</v>
      </c>
      <c r="Q97" s="290">
        <v>1680</v>
      </c>
      <c r="R97" s="290"/>
      <c r="S97" s="48">
        <f t="shared" si="18"/>
        <v>0</v>
      </c>
      <c r="T97" s="1"/>
      <c r="U97" s="2"/>
      <c r="V97" s="2"/>
      <c r="W97" s="2"/>
      <c r="X97" s="2"/>
      <c r="Y97" s="2"/>
      <c r="Z97" s="31"/>
      <c r="AA97" s="31"/>
    </row>
    <row r="98" ht="22" customHeight="1" spans="1:27">
      <c r="A98" s="46">
        <v>7</v>
      </c>
      <c r="B98" s="87" t="s">
        <v>40</v>
      </c>
      <c r="C98" s="87"/>
      <c r="D98" s="11" t="s">
        <v>1092</v>
      </c>
      <c r="E98" s="11" t="s">
        <v>1100</v>
      </c>
      <c r="F98" s="46" t="s">
        <v>73</v>
      </c>
      <c r="G98" s="11" t="s">
        <v>62</v>
      </c>
      <c r="H98" s="11" t="s">
        <v>1101</v>
      </c>
      <c r="I98" s="46" t="s">
        <v>114</v>
      </c>
      <c r="J98" s="46">
        <v>1500</v>
      </c>
      <c r="K98" s="51">
        <v>1</v>
      </c>
      <c r="L98" s="278">
        <f t="shared" si="19"/>
        <v>1500</v>
      </c>
      <c r="M98" s="279" t="s">
        <v>65</v>
      </c>
      <c r="N98" s="11"/>
      <c r="O98" s="291">
        <v>43738</v>
      </c>
      <c r="P98" s="290">
        <v>1500</v>
      </c>
      <c r="Q98" s="290">
        <v>1500</v>
      </c>
      <c r="R98" s="290"/>
      <c r="S98" s="48">
        <f t="shared" si="18"/>
        <v>0</v>
      </c>
      <c r="T98" s="1"/>
      <c r="U98" s="2"/>
      <c r="V98" s="2"/>
      <c r="W98" s="2"/>
      <c r="X98" s="2"/>
      <c r="Y98" s="2"/>
      <c r="Z98" s="31"/>
      <c r="AA98" s="31"/>
    </row>
    <row r="99" ht="22" customHeight="1" spans="1:27">
      <c r="A99" s="46">
        <v>8</v>
      </c>
      <c r="B99" s="87" t="s">
        <v>40</v>
      </c>
      <c r="C99" s="87"/>
      <c r="D99" s="11" t="s">
        <v>1092</v>
      </c>
      <c r="E99" s="11" t="s">
        <v>839</v>
      </c>
      <c r="F99" s="46" t="s">
        <v>73</v>
      </c>
      <c r="G99" s="11" t="s">
        <v>62</v>
      </c>
      <c r="H99" s="11" t="s">
        <v>1102</v>
      </c>
      <c r="I99" s="46" t="s">
        <v>870</v>
      </c>
      <c r="J99" s="46">
        <v>500</v>
      </c>
      <c r="K99" s="51">
        <v>1</v>
      </c>
      <c r="L99" s="278">
        <f t="shared" si="19"/>
        <v>500</v>
      </c>
      <c r="M99" s="279" t="s">
        <v>65</v>
      </c>
      <c r="N99" s="11"/>
      <c r="O99" s="291">
        <v>43556</v>
      </c>
      <c r="P99" s="290">
        <v>500</v>
      </c>
      <c r="Q99" s="290">
        <v>500</v>
      </c>
      <c r="R99" s="290">
        <f>SUM(P99-Q99)</f>
        <v>0</v>
      </c>
      <c r="S99" s="48">
        <f t="shared" si="18"/>
        <v>0</v>
      </c>
      <c r="T99" s="1"/>
      <c r="U99" s="2"/>
      <c r="V99" s="2"/>
      <c r="W99" s="2"/>
      <c r="X99" s="2"/>
      <c r="Y99" s="2"/>
      <c r="Z99" s="31"/>
      <c r="AA99" s="31"/>
    </row>
    <row r="100" ht="22" customHeight="1" spans="1:27">
      <c r="A100" s="46">
        <v>9</v>
      </c>
      <c r="B100" s="87" t="s">
        <v>40</v>
      </c>
      <c r="C100" s="87"/>
      <c r="D100" s="11" t="s">
        <v>1092</v>
      </c>
      <c r="E100" s="11" t="s">
        <v>1103</v>
      </c>
      <c r="F100" s="46" t="s">
        <v>170</v>
      </c>
      <c r="G100" s="11" t="s">
        <v>174</v>
      </c>
      <c r="H100" s="11" t="s">
        <v>1104</v>
      </c>
      <c r="I100" s="46" t="s">
        <v>125</v>
      </c>
      <c r="J100" s="46">
        <v>491</v>
      </c>
      <c r="K100" s="51">
        <v>18</v>
      </c>
      <c r="L100" s="278">
        <f t="shared" si="19"/>
        <v>8838</v>
      </c>
      <c r="M100" s="279" t="s">
        <v>65</v>
      </c>
      <c r="N100" s="279"/>
      <c r="O100" s="291">
        <v>43738</v>
      </c>
      <c r="P100" s="290">
        <v>8838</v>
      </c>
      <c r="Q100" s="290">
        <v>8838</v>
      </c>
      <c r="R100" s="290">
        <f>SUM(P100-Q100)</f>
        <v>0</v>
      </c>
      <c r="S100" s="48">
        <f t="shared" si="18"/>
        <v>0</v>
      </c>
      <c r="T100" s="1"/>
      <c r="U100" s="2"/>
      <c r="V100" s="2"/>
      <c r="W100" s="2"/>
      <c r="X100" s="2"/>
      <c r="Y100" s="2"/>
      <c r="Z100" s="31"/>
      <c r="AA100" s="31"/>
    </row>
    <row r="101" ht="22" customHeight="1" spans="1:27">
      <c r="A101" s="95" t="s">
        <v>1105</v>
      </c>
      <c r="B101" s="96"/>
      <c r="C101" s="96"/>
      <c r="D101" s="96"/>
      <c r="E101" s="97"/>
      <c r="F101" s="98"/>
      <c r="G101" s="98"/>
      <c r="H101" s="99"/>
      <c r="I101" s="99"/>
      <c r="J101" s="99"/>
      <c r="K101" s="99"/>
      <c r="L101" s="289">
        <f>SUM(L102:L108)</f>
        <v>58500</v>
      </c>
      <c r="M101" s="292"/>
      <c r="N101" s="292"/>
      <c r="O101" s="292"/>
      <c r="P101" s="289">
        <f>SUM(P102:P108)</f>
        <v>58500</v>
      </c>
      <c r="Q101" s="289">
        <f>SUM(Q102:Q108)</f>
        <v>58500</v>
      </c>
      <c r="R101" s="289">
        <f>SUM(R102:R108)</f>
        <v>0</v>
      </c>
      <c r="S101" s="48">
        <f t="shared" si="18"/>
        <v>0</v>
      </c>
      <c r="T101" s="1"/>
      <c r="U101" s="2"/>
      <c r="V101" s="2"/>
      <c r="W101" s="2"/>
      <c r="X101" s="2"/>
      <c r="Y101" s="2"/>
      <c r="Z101" s="31"/>
      <c r="AA101" s="31"/>
    </row>
    <row r="102" ht="22" customHeight="1" spans="1:27">
      <c r="A102" s="46">
        <v>1</v>
      </c>
      <c r="B102" s="87" t="s">
        <v>40</v>
      </c>
      <c r="C102" s="87"/>
      <c r="D102" s="11" t="s">
        <v>1105</v>
      </c>
      <c r="E102" s="11" t="s">
        <v>1015</v>
      </c>
      <c r="F102" s="46" t="s">
        <v>987</v>
      </c>
      <c r="G102" s="11" t="s">
        <v>62</v>
      </c>
      <c r="H102" s="11" t="s">
        <v>1016</v>
      </c>
      <c r="I102" s="46" t="s">
        <v>290</v>
      </c>
      <c r="J102" s="46">
        <v>1500</v>
      </c>
      <c r="K102" s="51">
        <v>4</v>
      </c>
      <c r="L102" s="278">
        <f t="shared" ref="L102:L108" si="20">J102*K102</f>
        <v>6000</v>
      </c>
      <c r="M102" s="279" t="s">
        <v>65</v>
      </c>
      <c r="N102" s="279"/>
      <c r="O102" s="291">
        <v>43554</v>
      </c>
      <c r="P102" s="290">
        <v>6000</v>
      </c>
      <c r="Q102" s="290">
        <v>6000</v>
      </c>
      <c r="R102" s="290">
        <f t="shared" ref="R102:R108" si="21">SUM(P102-Q102)</f>
        <v>0</v>
      </c>
      <c r="S102" s="48">
        <f t="shared" si="18"/>
        <v>0</v>
      </c>
      <c r="T102" s="1"/>
      <c r="U102" s="2"/>
      <c r="V102" s="2"/>
      <c r="W102" s="2"/>
      <c r="X102" s="2"/>
      <c r="Y102" s="2"/>
      <c r="Z102" s="31"/>
      <c r="AA102" s="31"/>
    </row>
    <row r="103" ht="22" customHeight="1" spans="1:27">
      <c r="A103" s="46">
        <v>2</v>
      </c>
      <c r="B103" s="87" t="s">
        <v>40</v>
      </c>
      <c r="C103" s="87"/>
      <c r="D103" s="11" t="s">
        <v>1105</v>
      </c>
      <c r="E103" s="11" t="s">
        <v>96</v>
      </c>
      <c r="F103" s="46" t="s">
        <v>61</v>
      </c>
      <c r="G103" s="11" t="s">
        <v>62</v>
      </c>
      <c r="H103" s="11" t="s">
        <v>992</v>
      </c>
      <c r="I103" s="46" t="s">
        <v>64</v>
      </c>
      <c r="J103" s="46">
        <v>4500</v>
      </c>
      <c r="K103" s="51">
        <v>3</v>
      </c>
      <c r="L103" s="278">
        <f t="shared" si="20"/>
        <v>13500</v>
      </c>
      <c r="M103" s="279" t="s">
        <v>65</v>
      </c>
      <c r="N103" s="279"/>
      <c r="O103" s="291">
        <v>43646</v>
      </c>
      <c r="P103" s="290">
        <v>13500</v>
      </c>
      <c r="Q103" s="290">
        <v>13500</v>
      </c>
      <c r="R103" s="290">
        <f t="shared" si="21"/>
        <v>0</v>
      </c>
      <c r="S103" s="48">
        <f t="shared" si="18"/>
        <v>0</v>
      </c>
      <c r="T103" s="1"/>
      <c r="U103" s="2"/>
      <c r="V103" s="2"/>
      <c r="W103" s="2"/>
      <c r="X103" s="2"/>
      <c r="Y103" s="2"/>
      <c r="Z103" s="31"/>
      <c r="AA103" s="31"/>
    </row>
    <row r="104" ht="22" customHeight="1" spans="1:27">
      <c r="A104" s="46">
        <v>3</v>
      </c>
      <c r="B104" s="87" t="s">
        <v>40</v>
      </c>
      <c r="C104" s="87"/>
      <c r="D104" s="11" t="s">
        <v>1105</v>
      </c>
      <c r="E104" s="11" t="s">
        <v>1025</v>
      </c>
      <c r="F104" s="46" t="s">
        <v>73</v>
      </c>
      <c r="G104" s="11" t="s">
        <v>62</v>
      </c>
      <c r="H104" s="11" t="s">
        <v>1026</v>
      </c>
      <c r="I104" s="46" t="s">
        <v>64</v>
      </c>
      <c r="J104" s="46">
        <v>2000</v>
      </c>
      <c r="K104" s="51">
        <v>3</v>
      </c>
      <c r="L104" s="278">
        <f t="shared" si="20"/>
        <v>6000</v>
      </c>
      <c r="M104" s="279" t="s">
        <v>65</v>
      </c>
      <c r="N104" s="279"/>
      <c r="O104" s="291">
        <v>43738</v>
      </c>
      <c r="P104" s="290">
        <v>6000</v>
      </c>
      <c r="Q104" s="290">
        <v>6000</v>
      </c>
      <c r="R104" s="290">
        <f t="shared" si="21"/>
        <v>0</v>
      </c>
      <c r="S104" s="48">
        <f t="shared" si="18"/>
        <v>0</v>
      </c>
      <c r="T104" s="1"/>
      <c r="U104" s="2"/>
      <c r="V104" s="2"/>
      <c r="W104" s="2"/>
      <c r="X104" s="2"/>
      <c r="Y104" s="2"/>
      <c r="Z104" s="31"/>
      <c r="AA104" s="31"/>
    </row>
    <row r="105" ht="22" customHeight="1" spans="1:27">
      <c r="A105" s="46">
        <v>4</v>
      </c>
      <c r="B105" s="87" t="s">
        <v>40</v>
      </c>
      <c r="C105" s="87"/>
      <c r="D105" s="11" t="s">
        <v>1105</v>
      </c>
      <c r="E105" s="11" t="s">
        <v>1106</v>
      </c>
      <c r="F105" s="46" t="s">
        <v>1107</v>
      </c>
      <c r="G105" s="11" t="s">
        <v>62</v>
      </c>
      <c r="H105" s="11" t="s">
        <v>1108</v>
      </c>
      <c r="I105" s="46" t="s">
        <v>114</v>
      </c>
      <c r="J105" s="46">
        <v>1900</v>
      </c>
      <c r="K105" s="51">
        <v>2</v>
      </c>
      <c r="L105" s="278">
        <f t="shared" si="20"/>
        <v>3800</v>
      </c>
      <c r="M105" s="279" t="s">
        <v>65</v>
      </c>
      <c r="N105" s="279"/>
      <c r="O105" s="291">
        <v>43556</v>
      </c>
      <c r="P105" s="290">
        <v>3800</v>
      </c>
      <c r="Q105" s="290">
        <v>3800</v>
      </c>
      <c r="R105" s="290">
        <f t="shared" si="21"/>
        <v>0</v>
      </c>
      <c r="S105" s="48">
        <f t="shared" si="18"/>
        <v>0</v>
      </c>
      <c r="T105" s="1"/>
      <c r="U105" s="2"/>
      <c r="V105" s="2"/>
      <c r="W105" s="2"/>
      <c r="X105" s="2"/>
      <c r="Y105" s="2"/>
      <c r="Z105" s="31"/>
      <c r="AA105" s="31"/>
    </row>
    <row r="106" ht="22" customHeight="1" spans="1:27">
      <c r="A106" s="46">
        <v>5</v>
      </c>
      <c r="B106" s="87" t="s">
        <v>40</v>
      </c>
      <c r="C106" s="87"/>
      <c r="D106" s="11" t="s">
        <v>1105</v>
      </c>
      <c r="E106" s="11" t="s">
        <v>1109</v>
      </c>
      <c r="F106" s="46" t="s">
        <v>1110</v>
      </c>
      <c r="G106" s="11" t="s">
        <v>62</v>
      </c>
      <c r="H106" s="11" t="s">
        <v>1111</v>
      </c>
      <c r="I106" s="46" t="s">
        <v>114</v>
      </c>
      <c r="J106" s="46">
        <v>2400</v>
      </c>
      <c r="K106" s="51">
        <v>1</v>
      </c>
      <c r="L106" s="278">
        <f t="shared" si="20"/>
        <v>2400</v>
      </c>
      <c r="M106" s="279" t="s">
        <v>65</v>
      </c>
      <c r="N106" s="279"/>
      <c r="O106" s="291">
        <v>43738</v>
      </c>
      <c r="P106" s="290">
        <v>2400</v>
      </c>
      <c r="Q106" s="290">
        <v>2400</v>
      </c>
      <c r="R106" s="290">
        <f t="shared" si="21"/>
        <v>0</v>
      </c>
      <c r="S106" s="48">
        <f t="shared" si="18"/>
        <v>0</v>
      </c>
      <c r="T106" s="1"/>
      <c r="U106" s="2"/>
      <c r="V106" s="2"/>
      <c r="W106" s="2"/>
      <c r="X106" s="2"/>
      <c r="Y106" s="2"/>
      <c r="Z106" s="31"/>
      <c r="AA106" s="31"/>
    </row>
    <row r="107" ht="22" customHeight="1" spans="1:27">
      <c r="A107" s="46">
        <v>6</v>
      </c>
      <c r="B107" s="87" t="s">
        <v>40</v>
      </c>
      <c r="C107" s="87"/>
      <c r="D107" s="11" t="s">
        <v>1105</v>
      </c>
      <c r="E107" s="11" t="s">
        <v>1006</v>
      </c>
      <c r="F107" s="46" t="s">
        <v>170</v>
      </c>
      <c r="G107" s="11" t="s">
        <v>174</v>
      </c>
      <c r="H107" s="11" t="s">
        <v>1112</v>
      </c>
      <c r="I107" s="46" t="s">
        <v>290</v>
      </c>
      <c r="J107" s="46">
        <v>150</v>
      </c>
      <c r="K107" s="51">
        <v>136</v>
      </c>
      <c r="L107" s="278">
        <f t="shared" si="20"/>
        <v>20400</v>
      </c>
      <c r="M107" s="279" t="s">
        <v>65</v>
      </c>
      <c r="N107" s="279"/>
      <c r="O107" s="291">
        <v>43555</v>
      </c>
      <c r="P107" s="290">
        <v>20400</v>
      </c>
      <c r="Q107" s="290">
        <v>20400</v>
      </c>
      <c r="R107" s="290">
        <f t="shared" si="21"/>
        <v>0</v>
      </c>
      <c r="S107" s="48">
        <f t="shared" si="18"/>
        <v>0</v>
      </c>
      <c r="T107" s="1"/>
      <c r="U107" s="2"/>
      <c r="V107" s="2"/>
      <c r="W107" s="2"/>
      <c r="X107" s="2"/>
      <c r="Y107" s="2"/>
      <c r="Z107" s="31"/>
      <c r="AA107" s="31"/>
    </row>
    <row r="108" ht="22" customHeight="1" spans="1:27">
      <c r="A108" s="46">
        <v>7</v>
      </c>
      <c r="B108" s="87" t="s">
        <v>40</v>
      </c>
      <c r="C108" s="87"/>
      <c r="D108" s="11" t="s">
        <v>1105</v>
      </c>
      <c r="E108" s="11" t="s">
        <v>1037</v>
      </c>
      <c r="F108" s="46" t="s">
        <v>170</v>
      </c>
      <c r="G108" s="11" t="s">
        <v>174</v>
      </c>
      <c r="H108" s="11" t="s">
        <v>1113</v>
      </c>
      <c r="I108" s="46" t="s">
        <v>290</v>
      </c>
      <c r="J108" s="46">
        <v>100</v>
      </c>
      <c r="K108" s="51">
        <v>64</v>
      </c>
      <c r="L108" s="278">
        <f t="shared" si="20"/>
        <v>6400</v>
      </c>
      <c r="M108" s="279" t="s">
        <v>65</v>
      </c>
      <c r="N108" s="279"/>
      <c r="O108" s="280" t="s">
        <v>1114</v>
      </c>
      <c r="P108" s="290">
        <v>6400</v>
      </c>
      <c r="Q108" s="290">
        <v>6400</v>
      </c>
      <c r="R108" s="290">
        <f t="shared" si="21"/>
        <v>0</v>
      </c>
      <c r="S108" s="48">
        <f t="shared" si="18"/>
        <v>0</v>
      </c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2"/>
      <c r="H109" s="3"/>
      <c r="I109" s="2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2"/>
      <c r="H110" s="3"/>
      <c r="I110" s="2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2"/>
      <c r="H111" s="3"/>
      <c r="I111" s="2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2"/>
      <c r="H112" s="3"/>
      <c r="I112" s="2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2"/>
      <c r="H113" s="3"/>
      <c r="I113" s="2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2"/>
      <c r="H114" s="3"/>
      <c r="I114" s="2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2"/>
      <c r="H115" s="3"/>
      <c r="I115" s="2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2"/>
      <c r="H116" s="3"/>
      <c r="I116" s="2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2"/>
      <c r="H117" s="3"/>
      <c r="I117" s="2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2"/>
      <c r="H118" s="3"/>
      <c r="I118" s="2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2"/>
      <c r="H119" s="3"/>
      <c r="I119" s="2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2"/>
      <c r="H120" s="3"/>
      <c r="I120" s="2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2"/>
      <c r="H121" s="3"/>
      <c r="I121" s="2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2"/>
      <c r="H122" s="3"/>
      <c r="I122" s="2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2"/>
      <c r="H123" s="3"/>
      <c r="I123" s="2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2"/>
      <c r="H124" s="3"/>
      <c r="I124" s="2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2"/>
      <c r="H125" s="3"/>
      <c r="I125" s="2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2"/>
      <c r="H126" s="3"/>
      <c r="I126" s="2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2"/>
      <c r="H127" s="3"/>
      <c r="I127" s="2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2"/>
      <c r="H128" s="3"/>
      <c r="I128" s="2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2"/>
      <c r="H129" s="3"/>
      <c r="I129" s="2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2"/>
      <c r="H130" s="3"/>
      <c r="I130" s="2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2"/>
      <c r="H131" s="3"/>
      <c r="I131" s="2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2"/>
      <c r="H132" s="3"/>
      <c r="I132" s="2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2"/>
      <c r="H133" s="3"/>
      <c r="I133" s="2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2"/>
      <c r="H134" s="3"/>
      <c r="I134" s="2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2"/>
      <c r="H135" s="3"/>
      <c r="I135" s="2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2"/>
      <c r="H136" s="3"/>
      <c r="I136" s="2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2"/>
      <c r="H137" s="3"/>
      <c r="I137" s="2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2"/>
      <c r="H138" s="3"/>
      <c r="I138" s="2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2"/>
      <c r="H139" s="3"/>
      <c r="I139" s="2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2"/>
      <c r="H140" s="3"/>
      <c r="I140" s="2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2"/>
      <c r="H141" s="3"/>
      <c r="I141" s="2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2"/>
      <c r="H142" s="3"/>
      <c r="I142" s="2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2"/>
      <c r="H143" s="3"/>
      <c r="I143" s="2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2"/>
      <c r="H144" s="3"/>
      <c r="I144" s="2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2"/>
      <c r="H145" s="3"/>
      <c r="I145" s="2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2"/>
      <c r="H146" s="3"/>
      <c r="I146" s="2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2"/>
      <c r="H147" s="3"/>
      <c r="I147" s="2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2"/>
      <c r="H148" s="3"/>
      <c r="I148" s="2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2"/>
      <c r="H149" s="3"/>
      <c r="I149" s="2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2"/>
      <c r="H150" s="3"/>
      <c r="I150" s="2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2"/>
      <c r="H151" s="3"/>
      <c r="I151" s="2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2"/>
      <c r="H152" s="3"/>
      <c r="I152" s="2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2"/>
      <c r="H153" s="3"/>
      <c r="I153" s="2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2"/>
      <c r="H154" s="3"/>
      <c r="I154" s="2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2"/>
      <c r="H155" s="3"/>
      <c r="I155" s="2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2"/>
      <c r="H156" s="3"/>
      <c r="I156" s="2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2"/>
      <c r="H157" s="3"/>
      <c r="I157" s="2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2"/>
      <c r="H158" s="3"/>
      <c r="I158" s="2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2"/>
      <c r="H159" s="3"/>
      <c r="I159" s="2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2"/>
      <c r="H160" s="3"/>
      <c r="I160" s="2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2"/>
      <c r="H161" s="3"/>
      <c r="I161" s="2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2"/>
      <c r="H162" s="3"/>
      <c r="I162" s="2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2"/>
      <c r="H163" s="3"/>
      <c r="I163" s="2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2"/>
      <c r="H164" s="3"/>
      <c r="I164" s="2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2"/>
      <c r="H165" s="3"/>
      <c r="I165" s="2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2"/>
      <c r="H166" s="3"/>
      <c r="I166" s="2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2"/>
      <c r="H167" s="3"/>
      <c r="I167" s="2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2"/>
      <c r="H168" s="3"/>
      <c r="I168" s="2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2"/>
      <c r="H169" s="3"/>
      <c r="I169" s="2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2"/>
      <c r="H170" s="3"/>
      <c r="I170" s="2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2"/>
      <c r="H171" s="3"/>
      <c r="I171" s="2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2"/>
      <c r="H172" s="3"/>
      <c r="I172" s="2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2"/>
      <c r="H173" s="3"/>
      <c r="I173" s="2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2"/>
      <c r="H174" s="3"/>
      <c r="I174" s="2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2"/>
      <c r="H175" s="3"/>
      <c r="I175" s="2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2"/>
      <c r="H176" s="3"/>
      <c r="I176" s="2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2"/>
      <c r="H177" s="3"/>
      <c r="I177" s="2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2"/>
      <c r="H178" s="3"/>
      <c r="I178" s="2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2"/>
      <c r="H179" s="3"/>
      <c r="I179" s="2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2"/>
      <c r="H180" s="3"/>
      <c r="I180" s="2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2"/>
      <c r="H181" s="3"/>
      <c r="I181" s="2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2"/>
      <c r="H182" s="3"/>
      <c r="I182" s="2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2"/>
      <c r="H183" s="3"/>
      <c r="I183" s="2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2"/>
      <c r="H184" s="3"/>
      <c r="I184" s="2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2"/>
      <c r="H185" s="3"/>
      <c r="I185" s="2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2"/>
      <c r="H186" s="3"/>
      <c r="I186" s="2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2"/>
      <c r="H187" s="3"/>
      <c r="I187" s="2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2"/>
      <c r="H188" s="3"/>
      <c r="I188" s="2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2"/>
      <c r="H189" s="3"/>
      <c r="I189" s="2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2"/>
      <c r="H190" s="3"/>
      <c r="I190" s="2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2"/>
      <c r="H191" s="3"/>
      <c r="I191" s="2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2"/>
      <c r="H192" s="3"/>
      <c r="I192" s="2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2"/>
      <c r="H193" s="3"/>
      <c r="I193" s="2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2"/>
      <c r="H194" s="3"/>
      <c r="I194" s="2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2"/>
      <c r="H195" s="3"/>
      <c r="I195" s="2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2"/>
      <c r="H196" s="3"/>
      <c r="I196" s="2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2"/>
      <c r="H197" s="3"/>
      <c r="I197" s="2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2"/>
      <c r="H198" s="3"/>
      <c r="I198" s="2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2"/>
      <c r="H199" s="3"/>
      <c r="I199" s="2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2"/>
      <c r="H200" s="3"/>
      <c r="I200" s="2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2"/>
      <c r="H201" s="3"/>
      <c r="I201" s="2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32">
    <mergeCell ref="A1:E1"/>
    <mergeCell ref="A2:R2"/>
    <mergeCell ref="P3:R3"/>
    <mergeCell ref="T3:V3"/>
    <mergeCell ref="W3:Y3"/>
    <mergeCell ref="A5:E5"/>
    <mergeCell ref="A6:E6"/>
    <mergeCell ref="A16:E16"/>
    <mergeCell ref="A28:E28"/>
    <mergeCell ref="A45:E45"/>
    <mergeCell ref="A61:E61"/>
    <mergeCell ref="A67:E67"/>
    <mergeCell ref="A76:E76"/>
    <mergeCell ref="A82:E82"/>
    <mergeCell ref="A85:E85"/>
    <mergeCell ref="A91:E91"/>
    <mergeCell ref="A101:E10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4" customWidth="1"/>
    <col min="2" max="2" width="5.08333333333333" customWidth="1"/>
    <col min="3" max="3" width="5.08333333333333" hidden="1" customWidth="1"/>
    <col min="4" max="4" width="13.0833333333333" customWidth="1"/>
    <col min="5" max="5" width="18" customWidth="1"/>
    <col min="6" max="6" width="7.5" customWidth="1"/>
    <col min="7" max="7" width="7.75" customWidth="1"/>
    <col min="8" max="8" width="25.5833333333333" customWidth="1"/>
    <col min="9" max="9" width="8" customWidth="1"/>
    <col min="10" max="10" width="7.58333333333333" customWidth="1"/>
    <col min="11" max="11" width="7.5" customWidth="1"/>
    <col min="12" max="12" width="10.3333333333333" customWidth="1"/>
    <col min="13" max="13" width="14.75" customWidth="1"/>
    <col min="14" max="14" width="13.5" customWidth="1"/>
    <col min="15" max="15" width="15" customWidth="1"/>
    <col min="16" max="16" width="17.3333333333333" customWidth="1"/>
    <col min="17" max="17" width="13" customWidth="1"/>
    <col min="18" max="18" width="18.8333333333333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20.15" customHeight="1" spans="1:27">
      <c r="A1" s="64" t="s">
        <v>0</v>
      </c>
      <c r="B1" s="64"/>
      <c r="C1" s="64"/>
      <c r="D1" s="64"/>
      <c r="E1" s="64"/>
      <c r="F1" s="3"/>
      <c r="G1" s="3"/>
      <c r="H1" s="3"/>
      <c r="I1" s="3"/>
      <c r="J1" s="64"/>
      <c r="K1" s="3"/>
      <c r="L1" s="66"/>
      <c r="M1" s="3"/>
      <c r="N1" s="3"/>
      <c r="O1" s="286"/>
      <c r="P1" s="66"/>
      <c r="Q1" s="66"/>
      <c r="R1" s="66"/>
      <c r="S1" s="3"/>
      <c r="T1" s="64"/>
      <c r="U1" s="3"/>
      <c r="V1" s="3"/>
      <c r="W1" s="3"/>
      <c r="X1" s="3"/>
      <c r="Y1" s="3"/>
      <c r="Z1" s="66"/>
      <c r="AA1" s="66"/>
    </row>
    <row r="2" ht="20.15" customHeight="1" spans="1:27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7"/>
      <c r="M2" s="283"/>
      <c r="N2" s="283"/>
      <c r="O2" s="283"/>
      <c r="P2" s="287"/>
      <c r="Q2" s="287"/>
      <c r="R2" s="287"/>
      <c r="S2" s="3"/>
      <c r="T2" s="64"/>
      <c r="U2" s="3"/>
      <c r="V2" s="3"/>
      <c r="W2" s="3"/>
      <c r="X2" s="3"/>
      <c r="Y2" s="3"/>
      <c r="Z2" s="66"/>
      <c r="AA2" s="66"/>
    </row>
    <row r="3" ht="20.15" customHeight="1" spans="1:27">
      <c r="A3" s="36" t="s">
        <v>2</v>
      </c>
      <c r="B3" s="284" t="s">
        <v>3</v>
      </c>
      <c r="C3" s="284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37" t="s">
        <v>16</v>
      </c>
      <c r="Q3" s="37"/>
      <c r="R3" s="37"/>
      <c r="S3" s="3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0.15" customHeight="1" spans="1:27">
      <c r="A4" s="36"/>
      <c r="B4" s="285"/>
      <c r="C4" s="285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37" t="s">
        <v>21</v>
      </c>
      <c r="Q4" s="37" t="s">
        <v>22</v>
      </c>
      <c r="R4" s="37" t="s">
        <v>23</v>
      </c>
      <c r="S4" s="3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0.15" customHeight="1" spans="1:27">
      <c r="A5" s="16" t="s">
        <v>967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80">
        <f>L6+L11+L17+L24+L32</f>
        <v>338660</v>
      </c>
      <c r="M5" s="75"/>
      <c r="N5" s="75"/>
      <c r="O5" s="75"/>
      <c r="P5" s="80">
        <f>P6+P11+P17+P24+P32</f>
        <v>338660</v>
      </c>
      <c r="Q5" s="80">
        <f>Q6+Q11+Q17+Q24+Q32</f>
        <v>338860</v>
      </c>
      <c r="R5" s="80">
        <f>SUM(R6+R11+R17)</f>
        <v>0</v>
      </c>
      <c r="S5" s="48"/>
      <c r="T5" s="36">
        <v>1223</v>
      </c>
      <c r="U5" s="50">
        <v>344</v>
      </c>
      <c r="V5" s="50">
        <v>0</v>
      </c>
      <c r="W5" s="46">
        <f>600*0.4</f>
        <v>240</v>
      </c>
      <c r="X5" s="46">
        <f>800*0.4</f>
        <v>320</v>
      </c>
      <c r="Y5" s="46">
        <v>640</v>
      </c>
      <c r="Z5" s="52">
        <f>SUM(T5*W5+U5*X5+V5*Y5)</f>
        <v>403600</v>
      </c>
      <c r="AA5" s="52">
        <f>SUM(T5*W5+U5*X5+V5*Y5-P5)</f>
        <v>64940</v>
      </c>
    </row>
    <row r="6" ht="20.15" customHeight="1" spans="1:27">
      <c r="A6" s="16" t="s">
        <v>968</v>
      </c>
      <c r="B6" s="17"/>
      <c r="C6" s="17"/>
      <c r="D6" s="17"/>
      <c r="E6" s="69"/>
      <c r="F6" s="19"/>
      <c r="G6" s="19"/>
      <c r="H6" s="20"/>
      <c r="I6" s="20"/>
      <c r="J6" s="20"/>
      <c r="K6" s="20"/>
      <c r="L6" s="80">
        <f>SUM(L7:L10)</f>
        <v>36050</v>
      </c>
      <c r="M6" s="75"/>
      <c r="N6" s="75"/>
      <c r="O6" s="75"/>
      <c r="P6" s="80">
        <f>SUM(P7:P10)</f>
        <v>36050</v>
      </c>
      <c r="Q6" s="80">
        <f>SUM(Q7:Q10)</f>
        <v>36050</v>
      </c>
      <c r="R6" s="80">
        <f>SUM(R7:R10)</f>
        <v>0</v>
      </c>
      <c r="S6" s="48"/>
      <c r="T6" s="64"/>
      <c r="U6" s="93"/>
      <c r="V6" s="3"/>
      <c r="W6" s="3"/>
      <c r="X6" s="3"/>
      <c r="Y6" s="3"/>
      <c r="Z6" s="66"/>
      <c r="AA6" s="66"/>
    </row>
    <row r="7" ht="20.15" customHeight="1" spans="1:27">
      <c r="A7" s="150">
        <v>1</v>
      </c>
      <c r="B7" s="27" t="s">
        <v>41</v>
      </c>
      <c r="C7" s="100"/>
      <c r="D7" s="27" t="s">
        <v>1115</v>
      </c>
      <c r="E7" s="26" t="s">
        <v>1116</v>
      </c>
      <c r="F7" s="26">
        <v>6</v>
      </c>
      <c r="G7" s="26" t="s">
        <v>65</v>
      </c>
      <c r="H7" s="26" t="s">
        <v>1117</v>
      </c>
      <c r="I7" s="26" t="s">
        <v>105</v>
      </c>
      <c r="J7" s="26">
        <v>50</v>
      </c>
      <c r="K7" s="100">
        <v>170</v>
      </c>
      <c r="L7" s="43">
        <f>SUM(J7*K7)</f>
        <v>8500</v>
      </c>
      <c r="M7" s="26" t="s">
        <v>65</v>
      </c>
      <c r="N7" s="26"/>
      <c r="O7" s="129">
        <v>43709</v>
      </c>
      <c r="P7" s="44">
        <f>SUM(L7)</f>
        <v>8500</v>
      </c>
      <c r="Q7" s="44">
        <v>8500</v>
      </c>
      <c r="R7" s="44">
        <f>SUM(P7-Q7)</f>
        <v>0</v>
      </c>
      <c r="S7" s="26"/>
      <c r="T7" s="153"/>
      <c r="U7" s="153"/>
      <c r="V7" s="153"/>
      <c r="W7" s="153"/>
      <c r="X7" s="153"/>
      <c r="Y7" s="153"/>
      <c r="Z7" s="153"/>
      <c r="AA7" s="153"/>
    </row>
    <row r="8" ht="20.15" customHeight="1" spans="1:27">
      <c r="A8" s="150">
        <v>2</v>
      </c>
      <c r="B8" s="27" t="s">
        <v>41</v>
      </c>
      <c r="C8" s="100"/>
      <c r="D8" s="27" t="s">
        <v>1118</v>
      </c>
      <c r="E8" s="26" t="s">
        <v>1085</v>
      </c>
      <c r="F8" s="26">
        <v>6</v>
      </c>
      <c r="G8" s="26" t="s">
        <v>1119</v>
      </c>
      <c r="H8" s="26" t="s">
        <v>1120</v>
      </c>
      <c r="I8" s="26" t="s">
        <v>855</v>
      </c>
      <c r="J8" s="26">
        <v>5000</v>
      </c>
      <c r="K8" s="100">
        <v>2</v>
      </c>
      <c r="L8" s="43">
        <f>SUM(J8*K8)</f>
        <v>10000</v>
      </c>
      <c r="M8" s="26" t="s">
        <v>65</v>
      </c>
      <c r="N8" s="26"/>
      <c r="O8" s="26">
        <v>2019</v>
      </c>
      <c r="P8" s="44">
        <f>SUM(L8)</f>
        <v>10000</v>
      </c>
      <c r="Q8" s="44">
        <v>10000</v>
      </c>
      <c r="R8" s="44">
        <f>SUM(P8-Q8)</f>
        <v>0</v>
      </c>
      <c r="S8" s="26"/>
      <c r="T8" s="153"/>
      <c r="U8" s="153"/>
      <c r="V8" s="153"/>
      <c r="W8" s="153"/>
      <c r="X8" s="153"/>
      <c r="Y8" s="153"/>
      <c r="Z8" s="153"/>
      <c r="AA8" s="153"/>
    </row>
    <row r="9" ht="20.15" customHeight="1" spans="1:27">
      <c r="A9" s="150">
        <v>3</v>
      </c>
      <c r="B9" s="27" t="s">
        <v>41</v>
      </c>
      <c r="C9" s="100"/>
      <c r="D9" s="27" t="s">
        <v>1118</v>
      </c>
      <c r="E9" s="26" t="s">
        <v>1121</v>
      </c>
      <c r="F9" s="26">
        <v>5</v>
      </c>
      <c r="G9" s="26" t="s">
        <v>65</v>
      </c>
      <c r="H9" s="26" t="s">
        <v>1122</v>
      </c>
      <c r="I9" s="26" t="s">
        <v>64</v>
      </c>
      <c r="J9" s="26">
        <v>750</v>
      </c>
      <c r="K9" s="100">
        <v>15</v>
      </c>
      <c r="L9" s="43">
        <f>SUM(J9*K9)</f>
        <v>11250</v>
      </c>
      <c r="M9" s="26" t="s">
        <v>65</v>
      </c>
      <c r="N9" s="26"/>
      <c r="O9" s="129">
        <v>43556</v>
      </c>
      <c r="P9" s="44">
        <f>SUM(L9)</f>
        <v>11250</v>
      </c>
      <c r="Q9" s="44">
        <v>11250</v>
      </c>
      <c r="R9" s="44">
        <f>SUM(P9-Q9)</f>
        <v>0</v>
      </c>
      <c r="S9" s="26"/>
      <c r="T9" s="153"/>
      <c r="U9" s="153"/>
      <c r="V9" s="153"/>
      <c r="W9" s="153"/>
      <c r="X9" s="153"/>
      <c r="Y9" s="153"/>
      <c r="Z9" s="153"/>
      <c r="AA9" s="153"/>
    </row>
    <row r="10" ht="20.15" customHeight="1" spans="1:27">
      <c r="A10" s="150">
        <v>4</v>
      </c>
      <c r="B10" s="27" t="s">
        <v>41</v>
      </c>
      <c r="C10" s="100"/>
      <c r="D10" s="27" t="s">
        <v>1118</v>
      </c>
      <c r="E10" s="26" t="s">
        <v>1123</v>
      </c>
      <c r="F10" s="26">
        <v>7</v>
      </c>
      <c r="G10" s="26" t="s">
        <v>65</v>
      </c>
      <c r="H10" s="26" t="s">
        <v>1124</v>
      </c>
      <c r="I10" s="26" t="s">
        <v>102</v>
      </c>
      <c r="J10" s="26">
        <v>18</v>
      </c>
      <c r="K10" s="100">
        <v>350</v>
      </c>
      <c r="L10" s="43">
        <f>SUM(J10*K10)</f>
        <v>6300</v>
      </c>
      <c r="M10" s="26" t="s">
        <v>65</v>
      </c>
      <c r="N10" s="26"/>
      <c r="O10" s="129">
        <v>43709</v>
      </c>
      <c r="P10" s="44">
        <f>SUM(L10)</f>
        <v>6300</v>
      </c>
      <c r="Q10" s="44">
        <v>6300</v>
      </c>
      <c r="R10" s="44">
        <f>SUM(P10-Q10)</f>
        <v>0</v>
      </c>
      <c r="S10" s="26"/>
      <c r="T10" s="153"/>
      <c r="U10" s="153"/>
      <c r="V10" s="153"/>
      <c r="W10" s="153"/>
      <c r="X10" s="153"/>
      <c r="Y10" s="153"/>
      <c r="Z10" s="153"/>
      <c r="AA10" s="153"/>
    </row>
    <row r="11" ht="20.15" customHeight="1" spans="1:27">
      <c r="A11" s="173" t="s">
        <v>1125</v>
      </c>
      <c r="B11" s="174"/>
      <c r="C11" s="174"/>
      <c r="D11" s="174"/>
      <c r="E11" s="175"/>
      <c r="F11" s="114"/>
      <c r="G11" s="114"/>
      <c r="H11" s="176"/>
      <c r="I11" s="176"/>
      <c r="J11" s="176"/>
      <c r="K11" s="176"/>
      <c r="L11" s="113">
        <f>SUM(L12:L16)</f>
        <v>78980</v>
      </c>
      <c r="M11" s="114"/>
      <c r="N11" s="114"/>
      <c r="O11" s="114"/>
      <c r="P11" s="119">
        <f>SUM(P12:P16)</f>
        <v>78980</v>
      </c>
      <c r="Q11" s="119">
        <v>79180</v>
      </c>
      <c r="R11" s="119">
        <f>SUM(R12:R16)</f>
        <v>0</v>
      </c>
      <c r="S11" s="205"/>
      <c r="T11" s="154">
        <v>692</v>
      </c>
      <c r="U11" s="207">
        <v>343</v>
      </c>
      <c r="V11" s="153"/>
      <c r="W11" s="153">
        <v>300</v>
      </c>
      <c r="X11" s="153">
        <v>400</v>
      </c>
      <c r="Y11" s="153">
        <f>800+300</f>
        <v>1100</v>
      </c>
      <c r="Z11" s="155">
        <f>SUM(T11*W11+U11*X11+V11*Y11)*2*0.3</f>
        <v>206880</v>
      </c>
      <c r="AA11" s="155">
        <f>SUM(Z11-P11)</f>
        <v>127900</v>
      </c>
    </row>
    <row r="12" ht="20.15" customHeight="1" spans="1:27">
      <c r="A12" s="26">
        <v>1</v>
      </c>
      <c r="B12" s="27" t="s">
        <v>41</v>
      </c>
      <c r="C12" s="100"/>
      <c r="D12" s="26" t="s">
        <v>1125</v>
      </c>
      <c r="E12" s="26" t="s">
        <v>1126</v>
      </c>
      <c r="F12" s="26"/>
      <c r="G12" s="26" t="s">
        <v>65</v>
      </c>
      <c r="H12" s="26" t="s">
        <v>1126</v>
      </c>
      <c r="I12" s="26" t="s">
        <v>213</v>
      </c>
      <c r="J12" s="26">
        <v>220</v>
      </c>
      <c r="K12" s="100">
        <v>100</v>
      </c>
      <c r="L12" s="43">
        <f>SUM(J12*K12)</f>
        <v>22000</v>
      </c>
      <c r="M12" s="26" t="s">
        <v>65</v>
      </c>
      <c r="N12" s="26"/>
      <c r="O12" s="129" t="s">
        <v>1127</v>
      </c>
      <c r="P12" s="44">
        <f>SUM(L12)</f>
        <v>22000</v>
      </c>
      <c r="Q12" s="44">
        <v>22000</v>
      </c>
      <c r="R12" s="44">
        <f t="shared" ref="R12:R38" si="0">SUM(P12-Q12)</f>
        <v>0</v>
      </c>
      <c r="S12" s="26"/>
      <c r="T12" s="154"/>
      <c r="U12" s="153"/>
      <c r="V12" s="153"/>
      <c r="W12" s="153"/>
      <c r="X12" s="153"/>
      <c r="Y12" s="153"/>
      <c r="Z12" s="155"/>
      <c r="AA12" s="155"/>
    </row>
    <row r="13" ht="20.15" customHeight="1" spans="1:27">
      <c r="A13" s="26">
        <v>2</v>
      </c>
      <c r="B13" s="27" t="s">
        <v>41</v>
      </c>
      <c r="C13" s="100"/>
      <c r="D13" s="26" t="s">
        <v>1125</v>
      </c>
      <c r="E13" s="26" t="s">
        <v>1128</v>
      </c>
      <c r="F13" s="26"/>
      <c r="G13" s="26" t="s">
        <v>65</v>
      </c>
      <c r="H13" s="26" t="s">
        <v>1128</v>
      </c>
      <c r="I13" s="26" t="s">
        <v>64</v>
      </c>
      <c r="J13" s="26">
        <v>3980</v>
      </c>
      <c r="K13" s="100">
        <v>1</v>
      </c>
      <c r="L13" s="43">
        <f>SUM(J13*K13)</f>
        <v>3980</v>
      </c>
      <c r="M13" s="26" t="s">
        <v>65</v>
      </c>
      <c r="N13" s="26"/>
      <c r="O13" s="129">
        <v>43525</v>
      </c>
      <c r="P13" s="44">
        <f>SUM(L13)</f>
        <v>3980</v>
      </c>
      <c r="Q13" s="44">
        <v>3980</v>
      </c>
      <c r="R13" s="44">
        <f t="shared" si="0"/>
        <v>0</v>
      </c>
      <c r="S13" s="26"/>
      <c r="T13" s="154"/>
      <c r="U13" s="153"/>
      <c r="V13" s="153"/>
      <c r="W13" s="153"/>
      <c r="X13" s="153"/>
      <c r="Y13" s="153"/>
      <c r="Z13" s="155"/>
      <c r="AA13" s="155"/>
    </row>
    <row r="14" ht="20.15" customHeight="1" spans="1:27">
      <c r="A14" s="26">
        <v>3</v>
      </c>
      <c r="B14" s="27" t="s">
        <v>41</v>
      </c>
      <c r="C14" s="100"/>
      <c r="D14" s="26" t="s">
        <v>1125</v>
      </c>
      <c r="E14" s="26" t="s">
        <v>1129</v>
      </c>
      <c r="F14" s="26"/>
      <c r="G14" s="26" t="s">
        <v>65</v>
      </c>
      <c r="H14" s="26" t="s">
        <v>1129</v>
      </c>
      <c r="I14" s="26" t="s">
        <v>989</v>
      </c>
      <c r="J14" s="26">
        <v>10000</v>
      </c>
      <c r="K14" s="26">
        <v>2</v>
      </c>
      <c r="L14" s="43">
        <f>SUM(J14*K14)</f>
        <v>20000</v>
      </c>
      <c r="M14" s="26" t="s">
        <v>65</v>
      </c>
      <c r="N14" s="26"/>
      <c r="O14" s="129">
        <v>43709</v>
      </c>
      <c r="P14" s="44">
        <v>20000</v>
      </c>
      <c r="Q14" s="44">
        <v>20000</v>
      </c>
      <c r="R14" s="44">
        <f t="shared" si="0"/>
        <v>0</v>
      </c>
      <c r="S14" s="26"/>
      <c r="T14" s="154"/>
      <c r="U14" s="153"/>
      <c r="V14" s="153"/>
      <c r="W14" s="153"/>
      <c r="X14" s="153"/>
      <c r="Y14" s="153"/>
      <c r="Z14" s="155"/>
      <c r="AA14" s="155"/>
    </row>
    <row r="15" ht="20.15" customHeight="1" spans="1:27">
      <c r="A15" s="26">
        <v>4</v>
      </c>
      <c r="B15" s="27" t="s">
        <v>41</v>
      </c>
      <c r="C15" s="100"/>
      <c r="D15" s="26" t="s">
        <v>1125</v>
      </c>
      <c r="E15" s="26" t="s">
        <v>1130</v>
      </c>
      <c r="F15" s="26"/>
      <c r="G15" s="26" t="s">
        <v>65</v>
      </c>
      <c r="H15" s="26" t="s">
        <v>1130</v>
      </c>
      <c r="I15" s="26" t="s">
        <v>105</v>
      </c>
      <c r="J15" s="26">
        <v>150</v>
      </c>
      <c r="K15" s="26">
        <v>60</v>
      </c>
      <c r="L15" s="43">
        <f>SUM(J15*K15)</f>
        <v>9000</v>
      </c>
      <c r="M15" s="26" t="s">
        <v>65</v>
      </c>
      <c r="N15" s="26"/>
      <c r="O15" s="129">
        <v>43525</v>
      </c>
      <c r="P15" s="44">
        <f t="shared" ref="P15:P34" si="1">SUM(L15)</f>
        <v>9000</v>
      </c>
      <c r="Q15" s="44">
        <v>9000</v>
      </c>
      <c r="R15" s="44">
        <f t="shared" si="0"/>
        <v>0</v>
      </c>
      <c r="S15" s="26"/>
      <c r="T15" s="154"/>
      <c r="U15" s="153"/>
      <c r="V15" s="153"/>
      <c r="W15" s="153"/>
      <c r="X15" s="153"/>
      <c r="Y15" s="153"/>
      <c r="Z15" s="155"/>
      <c r="AA15" s="155"/>
    </row>
    <row r="16" ht="20.15" customHeight="1" spans="1:27">
      <c r="A16" s="26">
        <v>5</v>
      </c>
      <c r="B16" s="27" t="s">
        <v>41</v>
      </c>
      <c r="C16" s="100"/>
      <c r="D16" s="26" t="s">
        <v>1125</v>
      </c>
      <c r="E16" s="26" t="s">
        <v>1131</v>
      </c>
      <c r="F16" s="26"/>
      <c r="G16" s="26" t="s">
        <v>65</v>
      </c>
      <c r="H16" s="26" t="s">
        <v>1131</v>
      </c>
      <c r="I16" s="26" t="s">
        <v>125</v>
      </c>
      <c r="J16" s="26">
        <v>200</v>
      </c>
      <c r="K16" s="26">
        <v>120</v>
      </c>
      <c r="L16" s="43">
        <f>SUM(J16*K16)</f>
        <v>24000</v>
      </c>
      <c r="M16" s="26" t="s">
        <v>65</v>
      </c>
      <c r="N16" s="26"/>
      <c r="O16" s="129">
        <v>43526</v>
      </c>
      <c r="P16" s="44">
        <f t="shared" si="1"/>
        <v>24000</v>
      </c>
      <c r="Q16" s="44">
        <v>24000</v>
      </c>
      <c r="R16" s="44">
        <f t="shared" si="0"/>
        <v>0</v>
      </c>
      <c r="S16" s="26"/>
      <c r="T16" s="154"/>
      <c r="U16" s="153"/>
      <c r="V16" s="153"/>
      <c r="W16" s="153"/>
      <c r="X16" s="153"/>
      <c r="Y16" s="153"/>
      <c r="Z16" s="155"/>
      <c r="AA16" s="155"/>
    </row>
    <row r="17" ht="20.15" customHeight="1" spans="1:27">
      <c r="A17" s="173" t="s">
        <v>1132</v>
      </c>
      <c r="B17" s="174"/>
      <c r="C17" s="174"/>
      <c r="D17" s="174"/>
      <c r="E17" s="175"/>
      <c r="F17" s="193"/>
      <c r="G17" s="193"/>
      <c r="H17" s="193"/>
      <c r="I17" s="193"/>
      <c r="J17" s="193"/>
      <c r="K17" s="193"/>
      <c r="L17" s="193">
        <f>SUM(L18:L23)</f>
        <v>60300</v>
      </c>
      <c r="M17" s="193"/>
      <c r="N17" s="193"/>
      <c r="O17" s="193"/>
      <c r="P17" s="199">
        <f t="shared" si="1"/>
        <v>60300</v>
      </c>
      <c r="Q17" s="199">
        <f>SUM(Q18:Q23)</f>
        <v>60300</v>
      </c>
      <c r="R17" s="199">
        <f t="shared" si="0"/>
        <v>0</v>
      </c>
      <c r="S17" s="26"/>
      <c r="T17" s="154">
        <v>424</v>
      </c>
      <c r="U17" s="153"/>
      <c r="V17" s="153"/>
      <c r="W17" s="153">
        <v>300</v>
      </c>
      <c r="X17" s="153">
        <v>400</v>
      </c>
      <c r="Y17" s="153">
        <f>800+300</f>
        <v>1100</v>
      </c>
      <c r="Z17" s="155">
        <f>SUM(T17*W17+U17*X17+V17*Y17)*2*0.3</f>
        <v>76320</v>
      </c>
      <c r="AA17" s="155">
        <f>SUM(Z17-P17)</f>
        <v>16020</v>
      </c>
    </row>
    <row r="18" ht="20.15" customHeight="1" spans="1:27">
      <c r="A18" s="150">
        <v>1</v>
      </c>
      <c r="B18" s="27" t="s">
        <v>41</v>
      </c>
      <c r="C18" s="100"/>
      <c r="D18" s="26" t="s">
        <v>1133</v>
      </c>
      <c r="E18" s="26" t="s">
        <v>1134</v>
      </c>
      <c r="F18" s="26">
        <v>1</v>
      </c>
      <c r="G18" s="26" t="s">
        <v>1135</v>
      </c>
      <c r="H18" s="26" t="s">
        <v>1136</v>
      </c>
      <c r="I18" s="26" t="s">
        <v>102</v>
      </c>
      <c r="J18" s="26">
        <v>200</v>
      </c>
      <c r="K18" s="100">
        <v>150</v>
      </c>
      <c r="L18" s="43">
        <f t="shared" ref="L18:L23" si="2">SUM(J18*K18)</f>
        <v>30000</v>
      </c>
      <c r="M18" s="26" t="s">
        <v>65</v>
      </c>
      <c r="N18" s="26"/>
      <c r="O18" s="26">
        <v>2019.04</v>
      </c>
      <c r="P18" s="44">
        <f t="shared" si="1"/>
        <v>30000</v>
      </c>
      <c r="Q18" s="44">
        <v>30000</v>
      </c>
      <c r="R18" s="44">
        <f t="shared" si="0"/>
        <v>0</v>
      </c>
      <c r="S18" s="26"/>
      <c r="T18" s="153"/>
      <c r="U18" s="153"/>
      <c r="V18" s="153"/>
      <c r="W18" s="153"/>
      <c r="X18" s="153"/>
      <c r="Y18" s="153"/>
      <c r="Z18" s="153"/>
      <c r="AA18" s="153"/>
    </row>
    <row r="19" ht="20.15" customHeight="1" spans="1:27">
      <c r="A19" s="150">
        <v>2</v>
      </c>
      <c r="B19" s="27" t="s">
        <v>41</v>
      </c>
      <c r="C19" s="100"/>
      <c r="D19" s="26" t="s">
        <v>1133</v>
      </c>
      <c r="E19" s="26" t="s">
        <v>1137</v>
      </c>
      <c r="F19" s="26">
        <v>2</v>
      </c>
      <c r="G19" s="26" t="s">
        <v>1138</v>
      </c>
      <c r="H19" s="26" t="s">
        <v>1139</v>
      </c>
      <c r="I19" s="26" t="s">
        <v>64</v>
      </c>
      <c r="J19" s="26">
        <v>8000</v>
      </c>
      <c r="K19" s="100">
        <v>1</v>
      </c>
      <c r="L19" s="43">
        <f t="shared" si="2"/>
        <v>8000</v>
      </c>
      <c r="M19" s="26" t="s">
        <v>65</v>
      </c>
      <c r="N19" s="26"/>
      <c r="O19" s="26">
        <v>2019.05</v>
      </c>
      <c r="P19" s="44">
        <f t="shared" si="1"/>
        <v>8000</v>
      </c>
      <c r="Q19" s="44">
        <v>8000</v>
      </c>
      <c r="R19" s="44">
        <f t="shared" si="0"/>
        <v>0</v>
      </c>
      <c r="S19" s="26"/>
      <c r="T19" s="153"/>
      <c r="U19" s="153"/>
      <c r="V19" s="153"/>
      <c r="W19" s="153"/>
      <c r="X19" s="153"/>
      <c r="Y19" s="153"/>
      <c r="Z19" s="153"/>
      <c r="AA19" s="153"/>
    </row>
    <row r="20" ht="20.15" customHeight="1" spans="1:27">
      <c r="A20" s="150">
        <v>3</v>
      </c>
      <c r="B20" s="27" t="s">
        <v>41</v>
      </c>
      <c r="C20" s="100"/>
      <c r="D20" s="26" t="s">
        <v>1133</v>
      </c>
      <c r="E20" s="26" t="s">
        <v>1140</v>
      </c>
      <c r="F20" s="26">
        <v>3</v>
      </c>
      <c r="G20" s="26" t="s">
        <v>1138</v>
      </c>
      <c r="H20" s="26" t="s">
        <v>1139</v>
      </c>
      <c r="I20" s="26" t="s">
        <v>64</v>
      </c>
      <c r="J20" s="26">
        <v>500</v>
      </c>
      <c r="K20" s="100">
        <v>2</v>
      </c>
      <c r="L20" s="43">
        <f t="shared" si="2"/>
        <v>1000</v>
      </c>
      <c r="M20" s="26" t="s">
        <v>65</v>
      </c>
      <c r="N20" s="26"/>
      <c r="O20" s="26">
        <v>2019.05</v>
      </c>
      <c r="P20" s="44">
        <f t="shared" si="1"/>
        <v>1000</v>
      </c>
      <c r="Q20" s="44">
        <v>1000</v>
      </c>
      <c r="R20" s="44">
        <f t="shared" si="0"/>
        <v>0</v>
      </c>
      <c r="S20" s="26"/>
      <c r="T20" s="153"/>
      <c r="U20" s="153"/>
      <c r="V20" s="153"/>
      <c r="W20" s="153"/>
      <c r="X20" s="153"/>
      <c r="Y20" s="153"/>
      <c r="Z20" s="153"/>
      <c r="AA20" s="153"/>
    </row>
    <row r="21" ht="20.15" customHeight="1" spans="1:27">
      <c r="A21" s="150">
        <v>4</v>
      </c>
      <c r="B21" s="27" t="s">
        <v>41</v>
      </c>
      <c r="C21" s="100"/>
      <c r="D21" s="26" t="s">
        <v>1133</v>
      </c>
      <c r="E21" s="26" t="s">
        <v>1141</v>
      </c>
      <c r="F21" s="26">
        <v>4</v>
      </c>
      <c r="G21" s="26" t="s">
        <v>1138</v>
      </c>
      <c r="H21" s="26" t="s">
        <v>1139</v>
      </c>
      <c r="I21" s="26" t="s">
        <v>64</v>
      </c>
      <c r="J21" s="26">
        <v>5000</v>
      </c>
      <c r="K21" s="100">
        <v>1</v>
      </c>
      <c r="L21" s="43">
        <f t="shared" si="2"/>
        <v>5000</v>
      </c>
      <c r="M21" s="26" t="s">
        <v>65</v>
      </c>
      <c r="N21" s="26"/>
      <c r="O21" s="26">
        <v>2019.09</v>
      </c>
      <c r="P21" s="44">
        <f t="shared" si="1"/>
        <v>5000</v>
      </c>
      <c r="Q21" s="44">
        <v>5000</v>
      </c>
      <c r="R21" s="44">
        <f t="shared" si="0"/>
        <v>0</v>
      </c>
      <c r="S21" s="26"/>
      <c r="T21" s="153"/>
      <c r="U21" s="153"/>
      <c r="V21" s="153"/>
      <c r="W21" s="153"/>
      <c r="X21" s="153"/>
      <c r="Y21" s="153"/>
      <c r="Z21" s="153"/>
      <c r="AA21" s="153"/>
    </row>
    <row r="22" ht="20.15" customHeight="1" spans="1:27">
      <c r="A22" s="150">
        <v>5</v>
      </c>
      <c r="B22" s="27" t="s">
        <v>41</v>
      </c>
      <c r="C22" s="100"/>
      <c r="D22" s="26" t="s">
        <v>1133</v>
      </c>
      <c r="E22" s="26" t="s">
        <v>1142</v>
      </c>
      <c r="F22" s="26">
        <v>5</v>
      </c>
      <c r="G22" s="26" t="s">
        <v>174</v>
      </c>
      <c r="H22" s="26" t="s">
        <v>1143</v>
      </c>
      <c r="I22" s="26" t="s">
        <v>114</v>
      </c>
      <c r="J22" s="26">
        <v>900</v>
      </c>
      <c r="K22" s="100">
        <v>7</v>
      </c>
      <c r="L22" s="43">
        <f t="shared" si="2"/>
        <v>6300</v>
      </c>
      <c r="M22" s="26" t="s">
        <v>65</v>
      </c>
      <c r="N22" s="26"/>
      <c r="O22" s="26">
        <v>2019.11</v>
      </c>
      <c r="P22" s="44">
        <f t="shared" si="1"/>
        <v>6300</v>
      </c>
      <c r="Q22" s="44">
        <v>6300</v>
      </c>
      <c r="R22" s="44">
        <f t="shared" si="0"/>
        <v>0</v>
      </c>
      <c r="S22" s="26"/>
      <c r="T22" s="153"/>
      <c r="U22" s="153"/>
      <c r="V22" s="153"/>
      <c r="W22" s="153"/>
      <c r="X22" s="153"/>
      <c r="Y22" s="153"/>
      <c r="Z22" s="153"/>
      <c r="AA22" s="153"/>
    </row>
    <row r="23" ht="20.15" customHeight="1" spans="1:27">
      <c r="A23" s="150">
        <v>6</v>
      </c>
      <c r="B23" s="27" t="s">
        <v>41</v>
      </c>
      <c r="C23" s="100"/>
      <c r="D23" s="26" t="s">
        <v>1133</v>
      </c>
      <c r="E23" s="26" t="s">
        <v>1085</v>
      </c>
      <c r="F23" s="26">
        <v>6</v>
      </c>
      <c r="G23" s="26" t="s">
        <v>1119</v>
      </c>
      <c r="H23" s="26" t="s">
        <v>1120</v>
      </c>
      <c r="I23" s="26" t="s">
        <v>855</v>
      </c>
      <c r="J23" s="26">
        <v>5000</v>
      </c>
      <c r="K23" s="100">
        <v>2</v>
      </c>
      <c r="L23" s="43">
        <f t="shared" si="2"/>
        <v>10000</v>
      </c>
      <c r="M23" s="26" t="s">
        <v>65</v>
      </c>
      <c r="N23" s="26"/>
      <c r="O23" s="26">
        <v>2019</v>
      </c>
      <c r="P23" s="44">
        <f t="shared" si="1"/>
        <v>10000</v>
      </c>
      <c r="Q23" s="44">
        <v>10000</v>
      </c>
      <c r="R23" s="44">
        <f t="shared" si="0"/>
        <v>0</v>
      </c>
      <c r="S23" s="26"/>
      <c r="T23" s="153"/>
      <c r="U23" s="153"/>
      <c r="V23" s="153"/>
      <c r="W23" s="153"/>
      <c r="X23" s="153"/>
      <c r="Y23" s="153"/>
      <c r="Z23" s="153"/>
      <c r="AA23" s="153"/>
    </row>
    <row r="24" ht="20.15" customHeight="1" spans="1:27">
      <c r="A24" s="173" t="s">
        <v>1144</v>
      </c>
      <c r="B24" s="174"/>
      <c r="C24" s="174"/>
      <c r="D24" s="174"/>
      <c r="E24" s="175"/>
      <c r="F24" s="193"/>
      <c r="G24" s="193"/>
      <c r="H24" s="193"/>
      <c r="I24" s="193"/>
      <c r="J24" s="193"/>
      <c r="K24" s="193"/>
      <c r="L24" s="193">
        <f>SUM(L25:L31)</f>
        <v>78050</v>
      </c>
      <c r="M24" s="193"/>
      <c r="N24" s="193"/>
      <c r="O24" s="193"/>
      <c r="P24" s="199">
        <f t="shared" si="1"/>
        <v>78050</v>
      </c>
      <c r="Q24" s="199">
        <f>SUM(Q25:Q31)</f>
        <v>78050</v>
      </c>
      <c r="R24" s="199">
        <f t="shared" si="0"/>
        <v>0</v>
      </c>
      <c r="S24" s="26"/>
      <c r="T24" s="154">
        <v>424</v>
      </c>
      <c r="U24" s="153"/>
      <c r="V24" s="153"/>
      <c r="W24" s="153">
        <v>300</v>
      </c>
      <c r="X24" s="153">
        <v>400</v>
      </c>
      <c r="Y24" s="153">
        <f>800+300</f>
        <v>1100</v>
      </c>
      <c r="Z24" s="155">
        <f>SUM(T24*W24+U24*X24+V24*Y24)*2*0.3</f>
        <v>76320</v>
      </c>
      <c r="AA24" s="155">
        <f>SUM(Z24-P24)</f>
        <v>-1730</v>
      </c>
    </row>
    <row r="25" ht="20.15" customHeight="1" spans="1:27">
      <c r="A25" s="150">
        <v>1</v>
      </c>
      <c r="B25" s="27" t="s">
        <v>41</v>
      </c>
      <c r="C25" s="100"/>
      <c r="D25" s="27" t="s">
        <v>1144</v>
      </c>
      <c r="E25" s="26" t="s">
        <v>60</v>
      </c>
      <c r="F25" s="26">
        <v>1</v>
      </c>
      <c r="G25" s="26" t="s">
        <v>65</v>
      </c>
      <c r="H25" s="26" t="s">
        <v>60</v>
      </c>
      <c r="I25" s="26" t="s">
        <v>64</v>
      </c>
      <c r="J25" s="26">
        <v>4500</v>
      </c>
      <c r="K25" s="100">
        <v>5</v>
      </c>
      <c r="L25" s="43">
        <f t="shared" ref="L25:L31" si="3">SUM(J25*K25)</f>
        <v>22500</v>
      </c>
      <c r="M25" s="26" t="s">
        <v>65</v>
      </c>
      <c r="N25" s="26"/>
      <c r="O25" s="129">
        <v>43739</v>
      </c>
      <c r="P25" s="44">
        <f t="shared" si="1"/>
        <v>22500</v>
      </c>
      <c r="Q25" s="44">
        <v>22500</v>
      </c>
      <c r="R25" s="44">
        <f t="shared" si="0"/>
        <v>0</v>
      </c>
      <c r="S25" s="26"/>
      <c r="T25" s="153"/>
      <c r="U25" s="153"/>
      <c r="V25" s="153"/>
      <c r="W25" s="153"/>
      <c r="X25" s="153"/>
      <c r="Y25" s="153"/>
      <c r="Z25" s="153"/>
      <c r="AA25" s="153"/>
    </row>
    <row r="26" ht="20.15" customHeight="1" spans="1:27">
      <c r="A26" s="150">
        <v>2</v>
      </c>
      <c r="B26" s="27" t="s">
        <v>41</v>
      </c>
      <c r="C26" s="100"/>
      <c r="D26" s="27" t="s">
        <v>1144</v>
      </c>
      <c r="E26" s="26" t="s">
        <v>115</v>
      </c>
      <c r="F26" s="26">
        <v>2</v>
      </c>
      <c r="G26" s="26" t="s">
        <v>65</v>
      </c>
      <c r="H26" s="26" t="s">
        <v>115</v>
      </c>
      <c r="I26" s="26" t="s">
        <v>64</v>
      </c>
      <c r="J26" s="26">
        <v>2500</v>
      </c>
      <c r="K26" s="100">
        <v>1</v>
      </c>
      <c r="L26" s="43">
        <f t="shared" si="3"/>
        <v>2500</v>
      </c>
      <c r="M26" s="26" t="s">
        <v>65</v>
      </c>
      <c r="N26" s="26"/>
      <c r="O26" s="129">
        <v>43556</v>
      </c>
      <c r="P26" s="44">
        <f t="shared" si="1"/>
        <v>2500</v>
      </c>
      <c r="Q26" s="44">
        <v>2500</v>
      </c>
      <c r="R26" s="44">
        <f t="shared" si="0"/>
        <v>0</v>
      </c>
      <c r="S26" s="26"/>
      <c r="T26" s="153"/>
      <c r="U26" s="153"/>
      <c r="V26" s="153"/>
      <c r="W26" s="153"/>
      <c r="X26" s="153"/>
      <c r="Y26" s="153"/>
      <c r="Z26" s="153"/>
      <c r="AA26" s="153"/>
    </row>
    <row r="27" ht="20.15" customHeight="1" spans="1:27">
      <c r="A27" s="150">
        <v>3</v>
      </c>
      <c r="B27" s="27" t="s">
        <v>41</v>
      </c>
      <c r="C27" s="100"/>
      <c r="D27" s="27" t="s">
        <v>1144</v>
      </c>
      <c r="E27" s="26" t="s">
        <v>1145</v>
      </c>
      <c r="F27" s="26">
        <v>3</v>
      </c>
      <c r="G27" s="26" t="s">
        <v>65</v>
      </c>
      <c r="H27" s="26" t="s">
        <v>1145</v>
      </c>
      <c r="I27" s="26" t="s">
        <v>290</v>
      </c>
      <c r="J27" s="26">
        <v>500</v>
      </c>
      <c r="K27" s="100">
        <v>40</v>
      </c>
      <c r="L27" s="43">
        <f t="shared" si="3"/>
        <v>20000</v>
      </c>
      <c r="M27" s="26" t="s">
        <v>65</v>
      </c>
      <c r="N27" s="26"/>
      <c r="O27" s="129">
        <v>43525</v>
      </c>
      <c r="P27" s="44">
        <f t="shared" si="1"/>
        <v>20000</v>
      </c>
      <c r="Q27" s="44">
        <v>20000</v>
      </c>
      <c r="R27" s="44">
        <f t="shared" si="0"/>
        <v>0</v>
      </c>
      <c r="S27" s="26"/>
      <c r="T27" s="153"/>
      <c r="U27" s="153"/>
      <c r="V27" s="153"/>
      <c r="W27" s="153"/>
      <c r="X27" s="153"/>
      <c r="Y27" s="153"/>
      <c r="Z27" s="153"/>
      <c r="AA27" s="153"/>
    </row>
    <row r="28" ht="20.15" customHeight="1" spans="1:27">
      <c r="A28" s="150">
        <v>4</v>
      </c>
      <c r="B28" s="27" t="s">
        <v>41</v>
      </c>
      <c r="C28" s="100"/>
      <c r="D28" s="27" t="s">
        <v>1144</v>
      </c>
      <c r="E28" s="26" t="s">
        <v>1146</v>
      </c>
      <c r="F28" s="26">
        <v>4</v>
      </c>
      <c r="G28" s="26" t="s">
        <v>65</v>
      </c>
      <c r="H28" s="26" t="s">
        <v>1146</v>
      </c>
      <c r="I28" s="26" t="s">
        <v>125</v>
      </c>
      <c r="J28" s="26">
        <v>3500</v>
      </c>
      <c r="K28" s="100">
        <v>2</v>
      </c>
      <c r="L28" s="43">
        <f t="shared" si="3"/>
        <v>7000</v>
      </c>
      <c r="M28" s="26" t="s">
        <v>65</v>
      </c>
      <c r="N28" s="26"/>
      <c r="O28" s="129" t="s">
        <v>1147</v>
      </c>
      <c r="P28" s="44">
        <f t="shared" si="1"/>
        <v>7000</v>
      </c>
      <c r="Q28" s="44">
        <v>7000</v>
      </c>
      <c r="R28" s="44">
        <f t="shared" si="0"/>
        <v>0</v>
      </c>
      <c r="S28" s="26"/>
      <c r="T28" s="153"/>
      <c r="U28" s="153"/>
      <c r="V28" s="153"/>
      <c r="W28" s="153"/>
      <c r="X28" s="153"/>
      <c r="Y28" s="153"/>
      <c r="Z28" s="153"/>
      <c r="AA28" s="153"/>
    </row>
    <row r="29" ht="20.15" customHeight="1" spans="1:27">
      <c r="A29" s="150">
        <v>5</v>
      </c>
      <c r="B29" s="27" t="s">
        <v>41</v>
      </c>
      <c r="C29" s="100"/>
      <c r="D29" s="27" t="s">
        <v>1144</v>
      </c>
      <c r="E29" s="26" t="s">
        <v>1121</v>
      </c>
      <c r="F29" s="26">
        <v>5</v>
      </c>
      <c r="G29" s="26" t="s">
        <v>65</v>
      </c>
      <c r="H29" s="26" t="s">
        <v>1121</v>
      </c>
      <c r="I29" s="26" t="s">
        <v>64</v>
      </c>
      <c r="J29" s="26">
        <v>750</v>
      </c>
      <c r="K29" s="100">
        <v>15</v>
      </c>
      <c r="L29" s="43">
        <f t="shared" si="3"/>
        <v>11250</v>
      </c>
      <c r="M29" s="26" t="s">
        <v>65</v>
      </c>
      <c r="N29" s="26"/>
      <c r="O29" s="129">
        <v>43556</v>
      </c>
      <c r="P29" s="44">
        <f t="shared" si="1"/>
        <v>11250</v>
      </c>
      <c r="Q29" s="44">
        <v>11250</v>
      </c>
      <c r="R29" s="44">
        <f t="shared" si="0"/>
        <v>0</v>
      </c>
      <c r="S29" s="26"/>
      <c r="T29" s="153"/>
      <c r="U29" s="153"/>
      <c r="V29" s="153"/>
      <c r="W29" s="153"/>
      <c r="X29" s="153"/>
      <c r="Y29" s="153"/>
      <c r="Z29" s="153"/>
      <c r="AA29" s="153"/>
    </row>
    <row r="30" ht="20.15" customHeight="1" spans="1:27">
      <c r="A30" s="150">
        <v>6</v>
      </c>
      <c r="B30" s="27" t="s">
        <v>41</v>
      </c>
      <c r="C30" s="100"/>
      <c r="D30" s="27" t="s">
        <v>1144</v>
      </c>
      <c r="E30" s="26" t="s">
        <v>1116</v>
      </c>
      <c r="F30" s="26">
        <v>6</v>
      </c>
      <c r="G30" s="26" t="s">
        <v>65</v>
      </c>
      <c r="H30" s="26" t="s">
        <v>1116</v>
      </c>
      <c r="I30" s="26" t="s">
        <v>105</v>
      </c>
      <c r="J30" s="26">
        <v>50</v>
      </c>
      <c r="K30" s="100">
        <v>170</v>
      </c>
      <c r="L30" s="43">
        <f t="shared" si="3"/>
        <v>8500</v>
      </c>
      <c r="M30" s="26" t="s">
        <v>65</v>
      </c>
      <c r="N30" s="26"/>
      <c r="O30" s="129">
        <v>43709</v>
      </c>
      <c r="P30" s="44">
        <f t="shared" si="1"/>
        <v>8500</v>
      </c>
      <c r="Q30" s="44">
        <v>8500</v>
      </c>
      <c r="R30" s="44">
        <f t="shared" si="0"/>
        <v>0</v>
      </c>
      <c r="S30" s="26"/>
      <c r="T30" s="153"/>
      <c r="U30" s="153"/>
      <c r="V30" s="153"/>
      <c r="W30" s="153"/>
      <c r="X30" s="153"/>
      <c r="Y30" s="153"/>
      <c r="Z30" s="153"/>
      <c r="AA30" s="153"/>
    </row>
    <row r="31" ht="20.15" customHeight="1" spans="1:27">
      <c r="A31" s="150">
        <v>7</v>
      </c>
      <c r="B31" s="27" t="s">
        <v>41</v>
      </c>
      <c r="C31" s="100"/>
      <c r="D31" s="27" t="s">
        <v>1144</v>
      </c>
      <c r="E31" s="26" t="s">
        <v>1123</v>
      </c>
      <c r="F31" s="26">
        <v>7</v>
      </c>
      <c r="G31" s="26" t="s">
        <v>65</v>
      </c>
      <c r="H31" s="26" t="s">
        <v>1123</v>
      </c>
      <c r="I31" s="26" t="s">
        <v>102</v>
      </c>
      <c r="J31" s="26">
        <v>18</v>
      </c>
      <c r="K31" s="100">
        <v>350</v>
      </c>
      <c r="L31" s="43">
        <f t="shared" si="3"/>
        <v>6300</v>
      </c>
      <c r="M31" s="26" t="s">
        <v>65</v>
      </c>
      <c r="N31" s="26"/>
      <c r="O31" s="129">
        <v>43709</v>
      </c>
      <c r="P31" s="44">
        <f t="shared" si="1"/>
        <v>6300</v>
      </c>
      <c r="Q31" s="44">
        <v>6300</v>
      </c>
      <c r="R31" s="44">
        <f t="shared" si="0"/>
        <v>0</v>
      </c>
      <c r="S31" s="26"/>
      <c r="T31" s="153"/>
      <c r="U31" s="153"/>
      <c r="V31" s="153"/>
      <c r="W31" s="153"/>
      <c r="X31" s="153"/>
      <c r="Y31" s="153"/>
      <c r="Z31" s="153"/>
      <c r="AA31" s="153"/>
    </row>
    <row r="32" ht="20.15" customHeight="1" spans="1:27">
      <c r="A32" s="173" t="s">
        <v>1148</v>
      </c>
      <c r="B32" s="174"/>
      <c r="C32" s="174"/>
      <c r="D32" s="174"/>
      <c r="E32" s="175"/>
      <c r="F32" s="193"/>
      <c r="G32" s="193"/>
      <c r="H32" s="193"/>
      <c r="I32" s="193"/>
      <c r="J32" s="193"/>
      <c r="K32" s="193"/>
      <c r="L32" s="193">
        <f>SUM(L33:L38)</f>
        <v>85280</v>
      </c>
      <c r="M32" s="193"/>
      <c r="N32" s="193"/>
      <c r="O32" s="193"/>
      <c r="P32" s="199">
        <f t="shared" si="1"/>
        <v>85280</v>
      </c>
      <c r="Q32" s="199">
        <f>SUM(Q33:Q38)</f>
        <v>85280</v>
      </c>
      <c r="R32" s="199">
        <f t="shared" si="0"/>
        <v>0</v>
      </c>
      <c r="S32" s="26"/>
      <c r="T32" s="154">
        <v>424</v>
      </c>
      <c r="U32" s="153"/>
      <c r="V32" s="153"/>
      <c r="W32" s="153">
        <v>300</v>
      </c>
      <c r="X32" s="153">
        <v>400</v>
      </c>
      <c r="Y32" s="153">
        <f>800+300</f>
        <v>1100</v>
      </c>
      <c r="Z32" s="155">
        <f>SUM(T32*W32+U32*X32+V32*Y32)*2*0.3</f>
        <v>76320</v>
      </c>
      <c r="AA32" s="155">
        <f>SUM(Z32-P32)</f>
        <v>-8960</v>
      </c>
    </row>
    <row r="33" ht="20.15" customHeight="1" spans="1:27">
      <c r="A33" s="26">
        <v>1</v>
      </c>
      <c r="B33" s="27" t="s">
        <v>41</v>
      </c>
      <c r="C33" s="27"/>
      <c r="D33" s="26" t="s">
        <v>1148</v>
      </c>
      <c r="E33" s="26" t="s">
        <v>1126</v>
      </c>
      <c r="F33" s="26"/>
      <c r="G33" s="26" t="s">
        <v>65</v>
      </c>
      <c r="H33" s="26" t="s">
        <v>1126</v>
      </c>
      <c r="I33" s="26" t="s">
        <v>213</v>
      </c>
      <c r="J33" s="26">
        <v>220</v>
      </c>
      <c r="K33" s="100">
        <v>100</v>
      </c>
      <c r="L33" s="43">
        <f t="shared" ref="L33:L38" si="4">SUM(J33*K33)</f>
        <v>22000</v>
      </c>
      <c r="M33" s="26" t="s">
        <v>65</v>
      </c>
      <c r="N33" s="26"/>
      <c r="O33" s="129" t="s">
        <v>1127</v>
      </c>
      <c r="P33" s="44">
        <f t="shared" si="1"/>
        <v>22000</v>
      </c>
      <c r="Q33" s="44">
        <v>22000</v>
      </c>
      <c r="R33" s="44">
        <f t="shared" si="0"/>
        <v>0</v>
      </c>
      <c r="S33" s="26"/>
      <c r="T33" s="154"/>
      <c r="U33" s="153"/>
      <c r="V33" s="153"/>
      <c r="W33" s="153"/>
      <c r="X33" s="153"/>
      <c r="Y33" s="153"/>
      <c r="Z33" s="155"/>
      <c r="AA33" s="155"/>
    </row>
    <row r="34" ht="20.15" customHeight="1" spans="1:27">
      <c r="A34" s="26">
        <v>2</v>
      </c>
      <c r="B34" s="27" t="s">
        <v>41</v>
      </c>
      <c r="C34" s="27"/>
      <c r="D34" s="26" t="s">
        <v>1148</v>
      </c>
      <c r="E34" s="26" t="s">
        <v>1128</v>
      </c>
      <c r="F34" s="26"/>
      <c r="G34" s="26" t="s">
        <v>65</v>
      </c>
      <c r="H34" s="26" t="s">
        <v>1128</v>
      </c>
      <c r="I34" s="26" t="s">
        <v>64</v>
      </c>
      <c r="J34" s="26">
        <v>3980</v>
      </c>
      <c r="K34" s="100">
        <v>1</v>
      </c>
      <c r="L34" s="43">
        <f t="shared" si="4"/>
        <v>3980</v>
      </c>
      <c r="M34" s="26" t="s">
        <v>65</v>
      </c>
      <c r="N34" s="26"/>
      <c r="O34" s="129">
        <v>43525</v>
      </c>
      <c r="P34" s="44">
        <f t="shared" si="1"/>
        <v>3980</v>
      </c>
      <c r="Q34" s="44">
        <v>3980</v>
      </c>
      <c r="R34" s="44">
        <f t="shared" si="0"/>
        <v>0</v>
      </c>
      <c r="S34" s="26"/>
      <c r="T34" s="154"/>
      <c r="U34" s="153"/>
      <c r="V34" s="153"/>
      <c r="W34" s="153"/>
      <c r="X34" s="153"/>
      <c r="Y34" s="153"/>
      <c r="Z34" s="155"/>
      <c r="AA34" s="155"/>
    </row>
    <row r="35" ht="20.15" customHeight="1" spans="1:27">
      <c r="A35" s="26">
        <v>3</v>
      </c>
      <c r="B35" s="27" t="s">
        <v>41</v>
      </c>
      <c r="C35" s="27"/>
      <c r="D35" s="26" t="s">
        <v>1148</v>
      </c>
      <c r="E35" s="26" t="s">
        <v>1129</v>
      </c>
      <c r="F35" s="26"/>
      <c r="G35" s="26" t="s">
        <v>65</v>
      </c>
      <c r="H35" s="26" t="s">
        <v>1129</v>
      </c>
      <c r="I35" s="26" t="s">
        <v>989</v>
      </c>
      <c r="J35" s="26">
        <v>10000</v>
      </c>
      <c r="K35" s="26">
        <v>2</v>
      </c>
      <c r="L35" s="43">
        <f t="shared" si="4"/>
        <v>20000</v>
      </c>
      <c r="M35" s="26" t="s">
        <v>65</v>
      </c>
      <c r="N35" s="26"/>
      <c r="O35" s="129">
        <v>43709</v>
      </c>
      <c r="P35" s="44">
        <v>20000</v>
      </c>
      <c r="Q35" s="44">
        <v>20000</v>
      </c>
      <c r="R35" s="44">
        <f t="shared" si="0"/>
        <v>0</v>
      </c>
      <c r="S35" s="26"/>
      <c r="T35" s="154"/>
      <c r="U35" s="153"/>
      <c r="V35" s="153"/>
      <c r="W35" s="153"/>
      <c r="X35" s="153"/>
      <c r="Y35" s="153"/>
      <c r="Z35" s="155"/>
      <c r="AA35" s="155"/>
    </row>
    <row r="36" ht="20.15" customHeight="1" spans="1:27">
      <c r="A36" s="26">
        <v>4</v>
      </c>
      <c r="B36" s="27" t="s">
        <v>41</v>
      </c>
      <c r="C36" s="27"/>
      <c r="D36" s="26" t="s">
        <v>1148</v>
      </c>
      <c r="E36" s="26" t="s">
        <v>1130</v>
      </c>
      <c r="F36" s="26"/>
      <c r="G36" s="26" t="s">
        <v>65</v>
      </c>
      <c r="H36" s="26" t="s">
        <v>1130</v>
      </c>
      <c r="I36" s="26" t="s">
        <v>105</v>
      </c>
      <c r="J36" s="26">
        <v>150</v>
      </c>
      <c r="K36" s="26">
        <v>60</v>
      </c>
      <c r="L36" s="43">
        <f t="shared" si="4"/>
        <v>9000</v>
      </c>
      <c r="M36" s="26" t="s">
        <v>65</v>
      </c>
      <c r="N36" s="26"/>
      <c r="O36" s="129">
        <v>43525</v>
      </c>
      <c r="P36" s="44">
        <f>SUM(L36)</f>
        <v>9000</v>
      </c>
      <c r="Q36" s="44">
        <v>9000</v>
      </c>
      <c r="R36" s="44">
        <f t="shared" si="0"/>
        <v>0</v>
      </c>
      <c r="S36" s="26"/>
      <c r="T36" s="154"/>
      <c r="U36" s="153"/>
      <c r="V36" s="153"/>
      <c r="W36" s="153"/>
      <c r="X36" s="153"/>
      <c r="Y36" s="153"/>
      <c r="Z36" s="155"/>
      <c r="AA36" s="155"/>
    </row>
    <row r="37" ht="20.15" customHeight="1" spans="1:27">
      <c r="A37" s="26">
        <v>5</v>
      </c>
      <c r="B37" s="27" t="s">
        <v>41</v>
      </c>
      <c r="C37" s="27"/>
      <c r="D37" s="26" t="s">
        <v>1148</v>
      </c>
      <c r="E37" s="26" t="s">
        <v>1131</v>
      </c>
      <c r="F37" s="26"/>
      <c r="G37" s="26" t="s">
        <v>65</v>
      </c>
      <c r="H37" s="26" t="s">
        <v>1131</v>
      </c>
      <c r="I37" s="26" t="s">
        <v>64</v>
      </c>
      <c r="J37" s="26">
        <v>200</v>
      </c>
      <c r="K37" s="26">
        <v>120</v>
      </c>
      <c r="L37" s="43">
        <f t="shared" si="4"/>
        <v>24000</v>
      </c>
      <c r="M37" s="26" t="s">
        <v>65</v>
      </c>
      <c r="N37" s="26"/>
      <c r="O37" s="129">
        <v>43526</v>
      </c>
      <c r="P37" s="44">
        <f>SUM(L37)</f>
        <v>24000</v>
      </c>
      <c r="Q37" s="44">
        <v>24000</v>
      </c>
      <c r="R37" s="44">
        <f t="shared" si="0"/>
        <v>0</v>
      </c>
      <c r="S37" s="26"/>
      <c r="T37" s="154"/>
      <c r="U37" s="153"/>
      <c r="V37" s="153"/>
      <c r="W37" s="153"/>
      <c r="X37" s="153"/>
      <c r="Y37" s="153"/>
      <c r="Z37" s="155"/>
      <c r="AA37" s="155"/>
    </row>
    <row r="38" ht="20.15" customHeight="1" spans="1:27">
      <c r="A38" s="26">
        <v>6</v>
      </c>
      <c r="B38" s="27" t="s">
        <v>41</v>
      </c>
      <c r="C38" s="100"/>
      <c r="D38" s="26" t="s">
        <v>1148</v>
      </c>
      <c r="E38" s="26" t="s">
        <v>1123</v>
      </c>
      <c r="F38" s="26">
        <v>7</v>
      </c>
      <c r="G38" s="26" t="s">
        <v>65</v>
      </c>
      <c r="H38" s="26" t="s">
        <v>1124</v>
      </c>
      <c r="I38" s="26" t="s">
        <v>102</v>
      </c>
      <c r="J38" s="26">
        <v>18</v>
      </c>
      <c r="K38" s="100">
        <v>350</v>
      </c>
      <c r="L38" s="43">
        <f t="shared" si="4"/>
        <v>6300</v>
      </c>
      <c r="M38" s="26" t="s">
        <v>65</v>
      </c>
      <c r="N38" s="26"/>
      <c r="O38" s="129">
        <v>43709</v>
      </c>
      <c r="P38" s="44">
        <f>SUM(L38)</f>
        <v>6300</v>
      </c>
      <c r="Q38" s="44">
        <v>6300</v>
      </c>
      <c r="R38" s="44">
        <f t="shared" si="0"/>
        <v>0</v>
      </c>
      <c r="S38" s="26"/>
      <c r="T38" s="153"/>
      <c r="U38" s="153"/>
      <c r="V38" s="153"/>
      <c r="W38" s="153"/>
      <c r="X38" s="153"/>
      <c r="Y38" s="153"/>
      <c r="Z38" s="153"/>
      <c r="AA38" s="153"/>
    </row>
    <row r="39" spans="1:27">
      <c r="A39" s="64"/>
      <c r="B39" s="64"/>
      <c r="C39" s="64"/>
      <c r="D39" s="3"/>
      <c r="E39" s="3"/>
      <c r="F39" s="3"/>
      <c r="G39" s="3"/>
      <c r="H39" s="3"/>
      <c r="I39" s="3"/>
      <c r="J39" s="64"/>
      <c r="K39" s="3"/>
      <c r="L39" s="66"/>
      <c r="M39" s="3"/>
      <c r="N39" s="3"/>
      <c r="O39" s="286"/>
      <c r="P39" s="66"/>
      <c r="Q39" s="66"/>
      <c r="R39" s="66"/>
      <c r="S39" s="3"/>
      <c r="T39" s="64"/>
      <c r="U39" s="3"/>
      <c r="V39" s="3"/>
      <c r="W39" s="3"/>
      <c r="X39" s="3"/>
      <c r="Y39" s="3"/>
      <c r="Z39" s="66"/>
      <c r="AA39" s="66"/>
    </row>
    <row r="40" spans="1:27">
      <c r="A40" s="64"/>
      <c r="B40" s="64"/>
      <c r="C40" s="64"/>
      <c r="D40" s="3"/>
      <c r="E40" s="3"/>
      <c r="F40" s="3"/>
      <c r="G40" s="3"/>
      <c r="H40" s="3"/>
      <c r="I40" s="3"/>
      <c r="J40" s="64"/>
      <c r="K40" s="3"/>
      <c r="L40" s="66"/>
      <c r="M40" s="3"/>
      <c r="N40" s="3"/>
      <c r="O40" s="286"/>
      <c r="P40" s="66"/>
      <c r="Q40" s="66"/>
      <c r="R40" s="66"/>
      <c r="S40" s="3"/>
      <c r="T40" s="64"/>
      <c r="U40" s="3"/>
      <c r="V40" s="3"/>
      <c r="W40" s="3"/>
      <c r="X40" s="3"/>
      <c r="Y40" s="3"/>
      <c r="Z40" s="66"/>
      <c r="AA40" s="66"/>
    </row>
    <row r="41" spans="1:27">
      <c r="A41" s="64"/>
      <c r="B41" s="64"/>
      <c r="C41" s="64"/>
      <c r="D41" s="3"/>
      <c r="E41" s="3"/>
      <c r="F41" s="3"/>
      <c r="G41" s="3"/>
      <c r="H41" s="3"/>
      <c r="I41" s="3"/>
      <c r="J41" s="64"/>
      <c r="K41" s="3"/>
      <c r="L41" s="66"/>
      <c r="M41" s="3"/>
      <c r="N41" s="3"/>
      <c r="O41" s="286"/>
      <c r="P41" s="66"/>
      <c r="Q41" s="66"/>
      <c r="R41" s="66"/>
      <c r="S41" s="3"/>
      <c r="T41" s="64"/>
      <c r="U41" s="3"/>
      <c r="V41" s="3"/>
      <c r="W41" s="3"/>
      <c r="X41" s="3"/>
      <c r="Y41" s="3"/>
      <c r="Z41" s="66"/>
      <c r="AA41" s="66"/>
    </row>
    <row r="42" spans="1:27">
      <c r="A42" s="64"/>
      <c r="B42" s="64"/>
      <c r="C42" s="64"/>
      <c r="D42" s="3"/>
      <c r="E42" s="3"/>
      <c r="F42" s="3"/>
      <c r="G42" s="3"/>
      <c r="H42" s="3"/>
      <c r="I42" s="3"/>
      <c r="J42" s="64"/>
      <c r="K42" s="3"/>
      <c r="L42" s="66"/>
      <c r="M42" s="3"/>
      <c r="N42" s="3"/>
      <c r="O42" s="286"/>
      <c r="P42" s="66"/>
      <c r="Q42" s="66"/>
      <c r="R42" s="66"/>
      <c r="S42" s="3"/>
      <c r="T42" s="64"/>
      <c r="U42" s="3"/>
      <c r="V42" s="3"/>
      <c r="W42" s="3"/>
      <c r="X42" s="3"/>
      <c r="Y42" s="3"/>
      <c r="Z42" s="66"/>
      <c r="AA42" s="66"/>
    </row>
    <row r="43" spans="1:27">
      <c r="A43" s="64"/>
      <c r="B43" s="64"/>
      <c r="C43" s="64"/>
      <c r="D43" s="3"/>
      <c r="E43" s="3"/>
      <c r="F43" s="3"/>
      <c r="G43" s="3"/>
      <c r="H43" s="3"/>
      <c r="I43" s="3"/>
      <c r="J43" s="64"/>
      <c r="K43" s="3"/>
      <c r="L43" s="66"/>
      <c r="M43" s="3"/>
      <c r="N43" s="3"/>
      <c r="O43" s="286"/>
      <c r="P43" s="66"/>
      <c r="Q43" s="66"/>
      <c r="R43" s="66"/>
      <c r="S43" s="3"/>
      <c r="T43" s="64"/>
      <c r="U43" s="3"/>
      <c r="V43" s="3"/>
      <c r="W43" s="3"/>
      <c r="X43" s="3"/>
      <c r="Y43" s="3"/>
      <c r="Z43" s="66"/>
      <c r="AA43" s="66"/>
    </row>
    <row r="44" spans="1:27">
      <c r="A44" s="64"/>
      <c r="B44" s="64"/>
      <c r="C44" s="64"/>
      <c r="D44" s="3"/>
      <c r="E44" s="3"/>
      <c r="F44" s="3"/>
      <c r="G44" s="3"/>
      <c r="H44" s="3"/>
      <c r="I44" s="3"/>
      <c r="J44" s="64"/>
      <c r="K44" s="3"/>
      <c r="L44" s="66"/>
      <c r="M44" s="3"/>
      <c r="N44" s="3"/>
      <c r="O44" s="286"/>
      <c r="P44" s="66"/>
      <c r="Q44" s="66"/>
      <c r="R44" s="66"/>
      <c r="S44" s="3"/>
      <c r="T44" s="64"/>
      <c r="U44" s="3"/>
      <c r="V44" s="3"/>
      <c r="W44" s="3"/>
      <c r="X44" s="3"/>
      <c r="Y44" s="3"/>
      <c r="Z44" s="66"/>
      <c r="AA44" s="66"/>
    </row>
    <row r="45" spans="1:27">
      <c r="A45" s="64"/>
      <c r="B45" s="64"/>
      <c r="C45" s="64"/>
      <c r="D45" s="3"/>
      <c r="E45" s="3"/>
      <c r="F45" s="3"/>
      <c r="G45" s="3"/>
      <c r="H45" s="3"/>
      <c r="I45" s="3"/>
      <c r="J45" s="64"/>
      <c r="K45" s="3"/>
      <c r="L45" s="66"/>
      <c r="M45" s="3"/>
      <c r="N45" s="3"/>
      <c r="O45" s="286"/>
      <c r="P45" s="66"/>
      <c r="Q45" s="66"/>
      <c r="R45" s="66"/>
      <c r="S45" s="3"/>
      <c r="T45" s="64"/>
      <c r="U45" s="3"/>
      <c r="V45" s="3"/>
      <c r="W45" s="3"/>
      <c r="X45" s="3"/>
      <c r="Y45" s="3"/>
      <c r="Z45" s="66"/>
      <c r="AA45" s="66"/>
    </row>
    <row r="46" spans="1:27">
      <c r="A46" s="64"/>
      <c r="B46" s="64"/>
      <c r="C46" s="64"/>
      <c r="D46" s="3"/>
      <c r="E46" s="3"/>
      <c r="F46" s="3"/>
      <c r="G46" s="3"/>
      <c r="H46" s="3"/>
      <c r="I46" s="3"/>
      <c r="J46" s="64"/>
      <c r="K46" s="3"/>
      <c r="L46" s="66"/>
      <c r="M46" s="3"/>
      <c r="N46" s="3"/>
      <c r="O46" s="286"/>
      <c r="P46" s="66"/>
      <c r="Q46" s="66"/>
      <c r="R46" s="66"/>
      <c r="S46" s="3"/>
      <c r="T46" s="64"/>
      <c r="U46" s="3"/>
      <c r="V46" s="3"/>
      <c r="W46" s="3"/>
      <c r="X46" s="3"/>
      <c r="Y46" s="3"/>
      <c r="Z46" s="66"/>
      <c r="AA46" s="66"/>
    </row>
    <row r="47" spans="1:27">
      <c r="A47" s="64"/>
      <c r="B47" s="64"/>
      <c r="C47" s="64"/>
      <c r="D47" s="3"/>
      <c r="E47" s="3"/>
      <c r="F47" s="3"/>
      <c r="G47" s="3"/>
      <c r="H47" s="3"/>
      <c r="I47" s="3"/>
      <c r="J47" s="64"/>
      <c r="K47" s="3"/>
      <c r="L47" s="66"/>
      <c r="M47" s="3"/>
      <c r="N47" s="3"/>
      <c r="O47" s="286"/>
      <c r="P47" s="66"/>
      <c r="Q47" s="66"/>
      <c r="R47" s="66"/>
      <c r="S47" s="3"/>
      <c r="T47" s="64"/>
      <c r="U47" s="3"/>
      <c r="V47" s="3"/>
      <c r="W47" s="3"/>
      <c r="X47" s="3"/>
      <c r="Y47" s="3"/>
      <c r="Z47" s="66"/>
      <c r="AA47" s="66"/>
    </row>
    <row r="48" spans="1:27">
      <c r="A48" s="64"/>
      <c r="B48" s="64"/>
      <c r="C48" s="64"/>
      <c r="D48" s="3"/>
      <c r="E48" s="3"/>
      <c r="F48" s="3"/>
      <c r="G48" s="3"/>
      <c r="H48" s="3"/>
      <c r="I48" s="3"/>
      <c r="J48" s="64"/>
      <c r="K48" s="3"/>
      <c r="L48" s="66"/>
      <c r="M48" s="3"/>
      <c r="N48" s="3"/>
      <c r="O48" s="286"/>
      <c r="P48" s="66"/>
      <c r="Q48" s="66"/>
      <c r="R48" s="66"/>
      <c r="S48" s="3"/>
      <c r="T48" s="64"/>
      <c r="U48" s="3"/>
      <c r="V48" s="3"/>
      <c r="W48" s="3"/>
      <c r="X48" s="3"/>
      <c r="Y48" s="3"/>
      <c r="Z48" s="66"/>
      <c r="AA48" s="66"/>
    </row>
    <row r="49" spans="1:27">
      <c r="A49" s="64"/>
      <c r="B49" s="64"/>
      <c r="C49" s="64"/>
      <c r="D49" s="3"/>
      <c r="E49" s="3"/>
      <c r="F49" s="3"/>
      <c r="G49" s="3"/>
      <c r="H49" s="3"/>
      <c r="I49" s="3"/>
      <c r="J49" s="64"/>
      <c r="K49" s="3"/>
      <c r="L49" s="66"/>
      <c r="M49" s="3"/>
      <c r="N49" s="3"/>
      <c r="O49" s="286"/>
      <c r="P49" s="66"/>
      <c r="Q49" s="66"/>
      <c r="R49" s="66"/>
      <c r="S49" s="3"/>
      <c r="T49" s="64"/>
      <c r="U49" s="3"/>
      <c r="V49" s="3"/>
      <c r="W49" s="3"/>
      <c r="X49" s="3"/>
      <c r="Y49" s="3"/>
      <c r="Z49" s="66"/>
      <c r="AA49" s="66"/>
    </row>
    <row r="50" spans="1:27">
      <c r="A50" s="64"/>
      <c r="B50" s="64"/>
      <c r="C50" s="64"/>
      <c r="D50" s="3"/>
      <c r="E50" s="3"/>
      <c r="F50" s="3"/>
      <c r="G50" s="3"/>
      <c r="H50" s="3"/>
      <c r="I50" s="3"/>
      <c r="J50" s="64"/>
      <c r="K50" s="3"/>
      <c r="L50" s="66"/>
      <c r="M50" s="3"/>
      <c r="N50" s="3"/>
      <c r="O50" s="286"/>
      <c r="P50" s="66"/>
      <c r="Q50" s="66"/>
      <c r="R50" s="66"/>
      <c r="S50" s="3"/>
      <c r="T50" s="64"/>
      <c r="U50" s="3"/>
      <c r="V50" s="3"/>
      <c r="W50" s="3"/>
      <c r="X50" s="3"/>
      <c r="Y50" s="3"/>
      <c r="Z50" s="66"/>
      <c r="AA50" s="66"/>
    </row>
    <row r="51" spans="1:27">
      <c r="A51" s="64"/>
      <c r="B51" s="64"/>
      <c r="C51" s="64"/>
      <c r="D51" s="3"/>
      <c r="E51" s="3"/>
      <c r="F51" s="3"/>
      <c r="G51" s="3"/>
      <c r="H51" s="3"/>
      <c r="I51" s="3"/>
      <c r="J51" s="64"/>
      <c r="K51" s="3"/>
      <c r="L51" s="66"/>
      <c r="M51" s="3"/>
      <c r="N51" s="3"/>
      <c r="O51" s="286"/>
      <c r="P51" s="66"/>
      <c r="Q51" s="66"/>
      <c r="R51" s="66"/>
      <c r="S51" s="3"/>
      <c r="T51" s="64"/>
      <c r="U51" s="3"/>
      <c r="V51" s="3"/>
      <c r="W51" s="3"/>
      <c r="X51" s="3"/>
      <c r="Y51" s="3"/>
      <c r="Z51" s="66"/>
      <c r="AA51" s="66"/>
    </row>
    <row r="52" spans="1:27">
      <c r="A52" s="64"/>
      <c r="B52" s="64"/>
      <c r="C52" s="64"/>
      <c r="D52" s="3"/>
      <c r="E52" s="3"/>
      <c r="F52" s="3"/>
      <c r="G52" s="3"/>
      <c r="H52" s="3"/>
      <c r="I52" s="3"/>
      <c r="J52" s="64"/>
      <c r="K52" s="3"/>
      <c r="L52" s="66"/>
      <c r="M52" s="3"/>
      <c r="N52" s="3"/>
      <c r="O52" s="286"/>
      <c r="P52" s="66"/>
      <c r="Q52" s="66"/>
      <c r="R52" s="66"/>
      <c r="S52" s="3"/>
      <c r="T52" s="64"/>
      <c r="U52" s="3"/>
      <c r="V52" s="3"/>
      <c r="W52" s="3"/>
      <c r="X52" s="3"/>
      <c r="Y52" s="3"/>
      <c r="Z52" s="66"/>
      <c r="AA52" s="66"/>
    </row>
    <row r="53" spans="1:27">
      <c r="A53" s="64"/>
      <c r="B53" s="64"/>
      <c r="C53" s="64"/>
      <c r="D53" s="3"/>
      <c r="E53" s="3"/>
      <c r="F53" s="3"/>
      <c r="G53" s="3"/>
      <c r="H53" s="3"/>
      <c r="I53" s="3"/>
      <c r="J53" s="64"/>
      <c r="K53" s="3"/>
      <c r="L53" s="66"/>
      <c r="M53" s="3"/>
      <c r="N53" s="3"/>
      <c r="O53" s="286"/>
      <c r="P53" s="66"/>
      <c r="Q53" s="66"/>
      <c r="R53" s="66"/>
      <c r="S53" s="3"/>
      <c r="T53" s="64"/>
      <c r="U53" s="3"/>
      <c r="V53" s="3"/>
      <c r="W53" s="3"/>
      <c r="X53" s="3"/>
      <c r="Y53" s="3"/>
      <c r="Z53" s="66"/>
      <c r="AA53" s="66"/>
    </row>
    <row r="54" spans="1:27">
      <c r="A54" s="64"/>
      <c r="B54" s="64"/>
      <c r="C54" s="64"/>
      <c r="D54" s="3"/>
      <c r="E54" s="3"/>
      <c r="F54" s="3"/>
      <c r="G54" s="3"/>
      <c r="H54" s="3"/>
      <c r="I54" s="3"/>
      <c r="J54" s="64"/>
      <c r="K54" s="3"/>
      <c r="L54" s="66"/>
      <c r="M54" s="3"/>
      <c r="N54" s="3"/>
      <c r="O54" s="286"/>
      <c r="P54" s="66"/>
      <c r="Q54" s="66"/>
      <c r="R54" s="66"/>
      <c r="S54" s="3"/>
      <c r="T54" s="64"/>
      <c r="U54" s="3"/>
      <c r="V54" s="3"/>
      <c r="W54" s="3"/>
      <c r="X54" s="3"/>
      <c r="Y54" s="3"/>
      <c r="Z54" s="66"/>
      <c r="AA54" s="66"/>
    </row>
    <row r="55" spans="1:27">
      <c r="A55" s="64"/>
      <c r="B55" s="64"/>
      <c r="C55" s="64"/>
      <c r="D55" s="3"/>
      <c r="E55" s="3"/>
      <c r="F55" s="3"/>
      <c r="G55" s="3"/>
      <c r="H55" s="3"/>
      <c r="I55" s="3"/>
      <c r="J55" s="64"/>
      <c r="K55" s="3"/>
      <c r="L55" s="66"/>
      <c r="M55" s="3"/>
      <c r="N55" s="3"/>
      <c r="O55" s="286"/>
      <c r="P55" s="66"/>
      <c r="Q55" s="66"/>
      <c r="R55" s="66"/>
      <c r="S55" s="3"/>
      <c r="T55" s="64"/>
      <c r="U55" s="3"/>
      <c r="V55" s="3"/>
      <c r="W55" s="3"/>
      <c r="X55" s="3"/>
      <c r="Y55" s="3"/>
      <c r="Z55" s="66"/>
      <c r="AA55" s="66"/>
    </row>
    <row r="56" spans="1:27">
      <c r="A56" s="64"/>
      <c r="B56" s="64"/>
      <c r="C56" s="64"/>
      <c r="D56" s="3"/>
      <c r="E56" s="3"/>
      <c r="F56" s="3"/>
      <c r="G56" s="3"/>
      <c r="H56" s="3"/>
      <c r="I56" s="3"/>
      <c r="J56" s="64"/>
      <c r="K56" s="3"/>
      <c r="L56" s="66"/>
      <c r="M56" s="3"/>
      <c r="N56" s="3"/>
      <c r="O56" s="286"/>
      <c r="P56" s="66"/>
      <c r="Q56" s="66"/>
      <c r="R56" s="66"/>
      <c r="S56" s="3"/>
      <c r="T56" s="64"/>
      <c r="U56" s="3"/>
      <c r="V56" s="3"/>
      <c r="W56" s="3"/>
      <c r="X56" s="3"/>
      <c r="Y56" s="3"/>
      <c r="Z56" s="66"/>
      <c r="AA56" s="66"/>
    </row>
    <row r="57" spans="1:27">
      <c r="A57" s="64"/>
      <c r="B57" s="64"/>
      <c r="C57" s="64"/>
      <c r="D57" s="3"/>
      <c r="E57" s="3"/>
      <c r="F57" s="3"/>
      <c r="G57" s="3"/>
      <c r="H57" s="3"/>
      <c r="I57" s="3"/>
      <c r="J57" s="64"/>
      <c r="K57" s="3"/>
      <c r="L57" s="66"/>
      <c r="M57" s="3"/>
      <c r="N57" s="3"/>
      <c r="O57" s="286"/>
      <c r="P57" s="66"/>
      <c r="Q57" s="66"/>
      <c r="R57" s="66"/>
      <c r="S57" s="3"/>
      <c r="T57" s="64"/>
      <c r="U57" s="3"/>
      <c r="V57" s="3"/>
      <c r="W57" s="3"/>
      <c r="X57" s="3"/>
      <c r="Y57" s="3"/>
      <c r="Z57" s="66"/>
      <c r="AA57" s="66"/>
    </row>
    <row r="58" spans="1:27">
      <c r="A58" s="64"/>
      <c r="B58" s="64"/>
      <c r="C58" s="64"/>
      <c r="D58" s="3"/>
      <c r="E58" s="3"/>
      <c r="F58" s="3"/>
      <c r="G58" s="3"/>
      <c r="H58" s="3"/>
      <c r="I58" s="3"/>
      <c r="J58" s="64"/>
      <c r="K58" s="3"/>
      <c r="L58" s="66"/>
      <c r="M58" s="3"/>
      <c r="N58" s="3"/>
      <c r="O58" s="286"/>
      <c r="P58" s="66"/>
      <c r="Q58" s="66"/>
      <c r="R58" s="66"/>
      <c r="S58" s="3"/>
      <c r="T58" s="64"/>
      <c r="U58" s="3"/>
      <c r="V58" s="3"/>
      <c r="W58" s="3"/>
      <c r="X58" s="3"/>
      <c r="Y58" s="3"/>
      <c r="Z58" s="66"/>
      <c r="AA58" s="66"/>
    </row>
    <row r="59" spans="1:27">
      <c r="A59" s="64"/>
      <c r="B59" s="64"/>
      <c r="C59" s="64"/>
      <c r="D59" s="3"/>
      <c r="E59" s="3"/>
      <c r="F59" s="3"/>
      <c r="G59" s="3"/>
      <c r="H59" s="3"/>
      <c r="I59" s="3"/>
      <c r="J59" s="64"/>
      <c r="K59" s="3"/>
      <c r="L59" s="66"/>
      <c r="M59" s="3"/>
      <c r="N59" s="3"/>
      <c r="O59" s="286"/>
      <c r="P59" s="66"/>
      <c r="Q59" s="66"/>
      <c r="R59" s="66"/>
      <c r="S59" s="3"/>
      <c r="T59" s="64"/>
      <c r="U59" s="3"/>
      <c r="V59" s="3"/>
      <c r="W59" s="3"/>
      <c r="X59" s="3"/>
      <c r="Y59" s="3"/>
      <c r="Z59" s="66"/>
      <c r="AA59" s="66"/>
    </row>
    <row r="60" spans="1:27">
      <c r="A60" s="64"/>
      <c r="B60" s="64"/>
      <c r="C60" s="64"/>
      <c r="D60" s="3"/>
      <c r="E60" s="3"/>
      <c r="F60" s="3"/>
      <c r="G60" s="3"/>
      <c r="H60" s="3"/>
      <c r="I60" s="3"/>
      <c r="J60" s="64"/>
      <c r="K60" s="3"/>
      <c r="L60" s="66"/>
      <c r="M60" s="3"/>
      <c r="N60" s="3"/>
      <c r="O60" s="286"/>
      <c r="P60" s="66"/>
      <c r="Q60" s="66"/>
      <c r="R60" s="66"/>
      <c r="S60" s="3"/>
      <c r="T60" s="64"/>
      <c r="U60" s="3"/>
      <c r="V60" s="3"/>
      <c r="W60" s="3"/>
      <c r="X60" s="3"/>
      <c r="Y60" s="3"/>
      <c r="Z60" s="66"/>
      <c r="AA60" s="66"/>
    </row>
    <row r="61" spans="1:27">
      <c r="A61" s="64"/>
      <c r="B61" s="64"/>
      <c r="C61" s="64"/>
      <c r="D61" s="3"/>
      <c r="E61" s="3"/>
      <c r="F61" s="3"/>
      <c r="G61" s="3"/>
      <c r="H61" s="3"/>
      <c r="I61" s="3"/>
      <c r="J61" s="64"/>
      <c r="K61" s="3"/>
      <c r="L61" s="66"/>
      <c r="M61" s="3"/>
      <c r="N61" s="3"/>
      <c r="O61" s="286"/>
      <c r="P61" s="66"/>
      <c r="Q61" s="66"/>
      <c r="R61" s="66"/>
      <c r="S61" s="3"/>
      <c r="T61" s="64"/>
      <c r="U61" s="3"/>
      <c r="V61" s="3"/>
      <c r="W61" s="3"/>
      <c r="X61" s="3"/>
      <c r="Y61" s="3"/>
      <c r="Z61" s="66"/>
      <c r="AA61" s="66"/>
    </row>
    <row r="62" spans="1:27">
      <c r="A62" s="64"/>
      <c r="B62" s="64"/>
      <c r="C62" s="64"/>
      <c r="D62" s="3"/>
      <c r="E62" s="3"/>
      <c r="F62" s="3"/>
      <c r="G62" s="3"/>
      <c r="H62" s="3"/>
      <c r="I62" s="3"/>
      <c r="J62" s="64"/>
      <c r="K62" s="3"/>
      <c r="L62" s="66"/>
      <c r="M62" s="3"/>
      <c r="N62" s="3"/>
      <c r="O62" s="286"/>
      <c r="P62" s="66"/>
      <c r="Q62" s="66"/>
      <c r="R62" s="66"/>
      <c r="S62" s="3"/>
      <c r="T62" s="64"/>
      <c r="U62" s="3"/>
      <c r="V62" s="3"/>
      <c r="W62" s="3"/>
      <c r="X62" s="3"/>
      <c r="Y62" s="3"/>
      <c r="Z62" s="66"/>
      <c r="AA62" s="66"/>
    </row>
    <row r="63" spans="1:27">
      <c r="A63" s="64"/>
      <c r="B63" s="64"/>
      <c r="C63" s="64"/>
      <c r="D63" s="3"/>
      <c r="E63" s="3"/>
      <c r="F63" s="3"/>
      <c r="G63" s="3"/>
      <c r="H63" s="3"/>
      <c r="I63" s="3"/>
      <c r="J63" s="64"/>
      <c r="K63" s="3"/>
      <c r="L63" s="66"/>
      <c r="M63" s="3"/>
      <c r="N63" s="3"/>
      <c r="O63" s="286"/>
      <c r="P63" s="66"/>
      <c r="Q63" s="66"/>
      <c r="R63" s="66"/>
      <c r="S63" s="3"/>
      <c r="T63" s="64"/>
      <c r="U63" s="3"/>
      <c r="V63" s="3"/>
      <c r="W63" s="3"/>
      <c r="X63" s="3"/>
      <c r="Y63" s="3"/>
      <c r="Z63" s="66"/>
      <c r="AA63" s="66"/>
    </row>
    <row r="64" spans="1:27">
      <c r="A64" s="64"/>
      <c r="B64" s="64"/>
      <c r="C64" s="64"/>
      <c r="D64" s="3"/>
      <c r="E64" s="3"/>
      <c r="F64" s="3"/>
      <c r="G64" s="3"/>
      <c r="H64" s="3"/>
      <c r="I64" s="3"/>
      <c r="J64" s="64"/>
      <c r="K64" s="3"/>
      <c r="L64" s="66"/>
      <c r="M64" s="3"/>
      <c r="N64" s="3"/>
      <c r="O64" s="286"/>
      <c r="P64" s="66"/>
      <c r="Q64" s="66"/>
      <c r="R64" s="66"/>
      <c r="S64" s="3"/>
      <c r="T64" s="64"/>
      <c r="U64" s="3"/>
      <c r="V64" s="3"/>
      <c r="W64" s="3"/>
      <c r="X64" s="3"/>
      <c r="Y64" s="3"/>
      <c r="Z64" s="66"/>
      <c r="AA64" s="66"/>
    </row>
    <row r="65" spans="1:27">
      <c r="A65" s="64"/>
      <c r="B65" s="64"/>
      <c r="C65" s="64"/>
      <c r="D65" s="3"/>
      <c r="E65" s="3"/>
      <c r="F65" s="3"/>
      <c r="G65" s="3"/>
      <c r="H65" s="3"/>
      <c r="I65" s="3"/>
      <c r="J65" s="64"/>
      <c r="K65" s="3"/>
      <c r="L65" s="66"/>
      <c r="M65" s="3"/>
      <c r="N65" s="3"/>
      <c r="O65" s="286"/>
      <c r="P65" s="66"/>
      <c r="Q65" s="66"/>
      <c r="R65" s="66"/>
      <c r="S65" s="3"/>
      <c r="T65" s="64"/>
      <c r="U65" s="3"/>
      <c r="V65" s="3"/>
      <c r="W65" s="3"/>
      <c r="X65" s="3"/>
      <c r="Y65" s="3"/>
      <c r="Z65" s="66"/>
      <c r="AA65" s="66"/>
    </row>
    <row r="66" spans="1:27">
      <c r="A66" s="64"/>
      <c r="B66" s="64"/>
      <c r="C66" s="64"/>
      <c r="D66" s="3"/>
      <c r="E66" s="3"/>
      <c r="F66" s="3"/>
      <c r="G66" s="3"/>
      <c r="H66" s="3"/>
      <c r="I66" s="3"/>
      <c r="J66" s="64"/>
      <c r="K66" s="3"/>
      <c r="L66" s="66"/>
      <c r="M66" s="3"/>
      <c r="N66" s="3"/>
      <c r="O66" s="286"/>
      <c r="P66" s="66"/>
      <c r="Q66" s="66"/>
      <c r="R66" s="66"/>
      <c r="S66" s="3"/>
      <c r="T66" s="64"/>
      <c r="U66" s="3"/>
      <c r="V66" s="3"/>
      <c r="W66" s="3"/>
      <c r="X66" s="3"/>
      <c r="Y66" s="3"/>
      <c r="Z66" s="66"/>
      <c r="AA66" s="66"/>
    </row>
    <row r="67" spans="1:27">
      <c r="A67" s="64"/>
      <c r="B67" s="64"/>
      <c r="C67" s="64"/>
      <c r="D67" s="3"/>
      <c r="E67" s="3"/>
      <c r="F67" s="3"/>
      <c r="G67" s="3"/>
      <c r="H67" s="3"/>
      <c r="I67" s="3"/>
      <c r="J67" s="64"/>
      <c r="K67" s="3"/>
      <c r="L67" s="66"/>
      <c r="M67" s="3"/>
      <c r="N67" s="3"/>
      <c r="O67" s="286"/>
      <c r="P67" s="66"/>
      <c r="Q67" s="66"/>
      <c r="R67" s="66"/>
      <c r="S67" s="3"/>
      <c r="T67" s="64"/>
      <c r="U67" s="3"/>
      <c r="V67" s="3"/>
      <c r="W67" s="3"/>
      <c r="X67" s="3"/>
      <c r="Y67" s="3"/>
      <c r="Z67" s="66"/>
      <c r="AA67" s="66"/>
    </row>
    <row r="68" spans="1:27">
      <c r="A68" s="64"/>
      <c r="B68" s="64"/>
      <c r="C68" s="64"/>
      <c r="D68" s="3"/>
      <c r="E68" s="3"/>
      <c r="F68" s="3"/>
      <c r="G68" s="3"/>
      <c r="H68" s="3"/>
      <c r="I68" s="3"/>
      <c r="J68" s="64"/>
      <c r="K68" s="3"/>
      <c r="L68" s="66"/>
      <c r="M68" s="3"/>
      <c r="N68" s="3"/>
      <c r="O68" s="286"/>
      <c r="P68" s="66"/>
      <c r="Q68" s="66"/>
      <c r="R68" s="66"/>
      <c r="S68" s="3"/>
      <c r="T68" s="64"/>
      <c r="U68" s="3"/>
      <c r="V68" s="3"/>
      <c r="W68" s="3"/>
      <c r="X68" s="3"/>
      <c r="Y68" s="3"/>
      <c r="Z68" s="66"/>
      <c r="AA68" s="66"/>
    </row>
    <row r="69" spans="1:27">
      <c r="A69" s="64"/>
      <c r="B69" s="64"/>
      <c r="C69" s="64"/>
      <c r="D69" s="3"/>
      <c r="E69" s="3"/>
      <c r="F69" s="3"/>
      <c r="G69" s="3"/>
      <c r="H69" s="3"/>
      <c r="I69" s="3"/>
      <c r="J69" s="64"/>
      <c r="K69" s="3"/>
      <c r="L69" s="66"/>
      <c r="M69" s="3"/>
      <c r="N69" s="3"/>
      <c r="O69" s="286"/>
      <c r="P69" s="66"/>
      <c r="Q69" s="66"/>
      <c r="R69" s="66"/>
      <c r="S69" s="3"/>
      <c r="T69" s="64"/>
      <c r="U69" s="3"/>
      <c r="V69" s="3"/>
      <c r="W69" s="3"/>
      <c r="X69" s="3"/>
      <c r="Y69" s="3"/>
      <c r="Z69" s="66"/>
      <c r="AA69" s="66"/>
    </row>
    <row r="70" spans="1:27">
      <c r="A70" s="64"/>
      <c r="B70" s="64"/>
      <c r="C70" s="64"/>
      <c r="D70" s="3"/>
      <c r="E70" s="3"/>
      <c r="F70" s="3"/>
      <c r="G70" s="3"/>
      <c r="H70" s="3"/>
      <c r="I70" s="3"/>
      <c r="J70" s="64"/>
      <c r="K70" s="3"/>
      <c r="L70" s="66"/>
      <c r="M70" s="3"/>
      <c r="N70" s="3"/>
      <c r="O70" s="286"/>
      <c r="P70" s="66"/>
      <c r="Q70" s="66"/>
      <c r="R70" s="66"/>
      <c r="S70" s="3"/>
      <c r="T70" s="64"/>
      <c r="U70" s="3"/>
      <c r="V70" s="3"/>
      <c r="W70" s="3"/>
      <c r="X70" s="3"/>
      <c r="Y70" s="3"/>
      <c r="Z70" s="66"/>
      <c r="AA70" s="66"/>
    </row>
    <row r="71" spans="1:27">
      <c r="A71" s="64"/>
      <c r="B71" s="64"/>
      <c r="C71" s="64"/>
      <c r="D71" s="3"/>
      <c r="E71" s="3"/>
      <c r="F71" s="3"/>
      <c r="G71" s="3"/>
      <c r="H71" s="3"/>
      <c r="I71" s="3"/>
      <c r="J71" s="64"/>
      <c r="K71" s="3"/>
      <c r="L71" s="66"/>
      <c r="M71" s="3"/>
      <c r="N71" s="3"/>
      <c r="O71" s="286"/>
      <c r="P71" s="66"/>
      <c r="Q71" s="66"/>
      <c r="R71" s="66"/>
      <c r="S71" s="3"/>
      <c r="T71" s="64"/>
      <c r="U71" s="3"/>
      <c r="V71" s="3"/>
      <c r="W71" s="3"/>
      <c r="X71" s="3"/>
      <c r="Y71" s="3"/>
      <c r="Z71" s="66"/>
      <c r="AA71" s="66"/>
    </row>
    <row r="72" spans="1:27">
      <c r="A72" s="64"/>
      <c r="B72" s="64"/>
      <c r="C72" s="64"/>
      <c r="D72" s="3"/>
      <c r="E72" s="3"/>
      <c r="F72" s="3"/>
      <c r="G72" s="3"/>
      <c r="H72" s="3"/>
      <c r="I72" s="3"/>
      <c r="J72" s="64"/>
      <c r="K72" s="3"/>
      <c r="L72" s="66"/>
      <c r="M72" s="3"/>
      <c r="N72" s="3"/>
      <c r="O72" s="286"/>
      <c r="P72" s="66"/>
      <c r="Q72" s="66"/>
      <c r="R72" s="66"/>
      <c r="S72" s="3"/>
      <c r="T72" s="64"/>
      <c r="U72" s="3"/>
      <c r="V72" s="3"/>
      <c r="W72" s="3"/>
      <c r="X72" s="3"/>
      <c r="Y72" s="3"/>
      <c r="Z72" s="66"/>
      <c r="AA72" s="66"/>
    </row>
    <row r="73" spans="1:27">
      <c r="A73" s="64"/>
      <c r="B73" s="64"/>
      <c r="C73" s="64"/>
      <c r="D73" s="3"/>
      <c r="E73" s="3"/>
      <c r="F73" s="3"/>
      <c r="G73" s="3"/>
      <c r="H73" s="3"/>
      <c r="I73" s="3"/>
      <c r="J73" s="64"/>
      <c r="K73" s="3"/>
      <c r="L73" s="66"/>
      <c r="M73" s="3"/>
      <c r="N73" s="3"/>
      <c r="O73" s="286"/>
      <c r="P73" s="66"/>
      <c r="Q73" s="66"/>
      <c r="R73" s="66"/>
      <c r="S73" s="3"/>
      <c r="T73" s="64"/>
      <c r="U73" s="3"/>
      <c r="V73" s="3"/>
      <c r="W73" s="3"/>
      <c r="X73" s="3"/>
      <c r="Y73" s="3"/>
      <c r="Z73" s="66"/>
      <c r="AA73" s="66"/>
    </row>
    <row r="74" spans="1:27">
      <c r="A74" s="64"/>
      <c r="B74" s="64"/>
      <c r="C74" s="64"/>
      <c r="D74" s="3"/>
      <c r="E74" s="3"/>
      <c r="F74" s="3"/>
      <c r="G74" s="3"/>
      <c r="H74" s="3"/>
      <c r="I74" s="3"/>
      <c r="J74" s="64"/>
      <c r="K74" s="3"/>
      <c r="L74" s="66"/>
      <c r="M74" s="3"/>
      <c r="N74" s="3"/>
      <c r="O74" s="286"/>
      <c r="P74" s="66"/>
      <c r="Q74" s="66"/>
      <c r="R74" s="66"/>
      <c r="S74" s="3"/>
      <c r="T74" s="64"/>
      <c r="U74" s="3"/>
      <c r="V74" s="3"/>
      <c r="W74" s="3"/>
      <c r="X74" s="3"/>
      <c r="Y74" s="3"/>
      <c r="Z74" s="66"/>
      <c r="AA74" s="66"/>
    </row>
    <row r="75" spans="1:27">
      <c r="A75" s="64"/>
      <c r="B75" s="64"/>
      <c r="C75" s="64"/>
      <c r="D75" s="3"/>
      <c r="E75" s="3"/>
      <c r="F75" s="3"/>
      <c r="G75" s="3"/>
      <c r="H75" s="3"/>
      <c r="I75" s="3"/>
      <c r="J75" s="64"/>
      <c r="K75" s="3"/>
      <c r="L75" s="66"/>
      <c r="M75" s="3"/>
      <c r="N75" s="3"/>
      <c r="O75" s="286"/>
      <c r="P75" s="66"/>
      <c r="Q75" s="66"/>
      <c r="R75" s="66"/>
      <c r="S75" s="3"/>
      <c r="T75" s="64"/>
      <c r="U75" s="3"/>
      <c r="V75" s="3"/>
      <c r="W75" s="3"/>
      <c r="X75" s="3"/>
      <c r="Y75" s="3"/>
      <c r="Z75" s="66"/>
      <c r="AA75" s="66"/>
    </row>
    <row r="76" spans="1:27">
      <c r="A76" s="64"/>
      <c r="B76" s="64"/>
      <c r="C76" s="64"/>
      <c r="D76" s="3"/>
      <c r="E76" s="3"/>
      <c r="F76" s="3"/>
      <c r="G76" s="3"/>
      <c r="H76" s="3"/>
      <c r="I76" s="3"/>
      <c r="J76" s="64"/>
      <c r="K76" s="3"/>
      <c r="L76" s="66"/>
      <c r="M76" s="3"/>
      <c r="N76" s="3"/>
      <c r="O76" s="286"/>
      <c r="P76" s="66"/>
      <c r="Q76" s="66"/>
      <c r="R76" s="66"/>
      <c r="S76" s="3"/>
      <c r="T76" s="64"/>
      <c r="U76" s="3"/>
      <c r="V76" s="3"/>
      <c r="W76" s="3"/>
      <c r="X76" s="3"/>
      <c r="Y76" s="3"/>
      <c r="Z76" s="66"/>
      <c r="AA76" s="66"/>
    </row>
    <row r="77" spans="1:27">
      <c r="A77" s="64"/>
      <c r="B77" s="64"/>
      <c r="C77" s="64"/>
      <c r="D77" s="3"/>
      <c r="E77" s="3"/>
      <c r="F77" s="3"/>
      <c r="G77" s="3"/>
      <c r="H77" s="3"/>
      <c r="I77" s="3"/>
      <c r="J77" s="64"/>
      <c r="K77" s="3"/>
      <c r="L77" s="66"/>
      <c r="M77" s="3"/>
      <c r="N77" s="3"/>
      <c r="O77" s="286"/>
      <c r="P77" s="66"/>
      <c r="Q77" s="66"/>
      <c r="R77" s="66"/>
      <c r="S77" s="3"/>
      <c r="T77" s="64"/>
      <c r="U77" s="3"/>
      <c r="V77" s="3"/>
      <c r="W77" s="3"/>
      <c r="X77" s="3"/>
      <c r="Y77" s="3"/>
      <c r="Z77" s="66"/>
      <c r="AA77" s="66"/>
    </row>
    <row r="78" spans="1:27">
      <c r="A78" s="64"/>
      <c r="B78" s="64"/>
      <c r="C78" s="64"/>
      <c r="D78" s="3"/>
      <c r="E78" s="3"/>
      <c r="F78" s="3"/>
      <c r="G78" s="3"/>
      <c r="H78" s="3"/>
      <c r="I78" s="3"/>
      <c r="J78" s="64"/>
      <c r="K78" s="3"/>
      <c r="L78" s="66"/>
      <c r="M78" s="3"/>
      <c r="N78" s="3"/>
      <c r="O78" s="286"/>
      <c r="P78" s="66"/>
      <c r="Q78" s="66"/>
      <c r="R78" s="66"/>
      <c r="S78" s="3"/>
      <c r="T78" s="64"/>
      <c r="U78" s="3"/>
      <c r="V78" s="3"/>
      <c r="W78" s="3"/>
      <c r="X78" s="3"/>
      <c r="Y78" s="3"/>
      <c r="Z78" s="66"/>
      <c r="AA78" s="66"/>
    </row>
    <row r="79" spans="1:27">
      <c r="A79" s="64"/>
      <c r="B79" s="64"/>
      <c r="C79" s="64"/>
      <c r="D79" s="3"/>
      <c r="E79" s="3"/>
      <c r="F79" s="3"/>
      <c r="G79" s="3"/>
      <c r="H79" s="3"/>
      <c r="I79" s="3"/>
      <c r="J79" s="64"/>
      <c r="K79" s="3"/>
      <c r="L79" s="66"/>
      <c r="M79" s="3"/>
      <c r="N79" s="3"/>
      <c r="O79" s="286"/>
      <c r="P79" s="66"/>
      <c r="Q79" s="66"/>
      <c r="R79" s="66"/>
      <c r="S79" s="3"/>
      <c r="T79" s="64"/>
      <c r="U79" s="3"/>
      <c r="V79" s="3"/>
      <c r="W79" s="3"/>
      <c r="X79" s="3"/>
      <c r="Y79" s="3"/>
      <c r="Z79" s="66"/>
      <c r="AA79" s="66"/>
    </row>
    <row r="80" spans="1:27">
      <c r="A80" s="64"/>
      <c r="B80" s="64"/>
      <c r="C80" s="64"/>
      <c r="D80" s="3"/>
      <c r="E80" s="3"/>
      <c r="F80" s="3"/>
      <c r="G80" s="3"/>
      <c r="H80" s="3"/>
      <c r="I80" s="3"/>
      <c r="J80" s="64"/>
      <c r="K80" s="3"/>
      <c r="L80" s="66"/>
      <c r="M80" s="3"/>
      <c r="N80" s="3"/>
      <c r="O80" s="286"/>
      <c r="P80" s="66"/>
      <c r="Q80" s="66"/>
      <c r="R80" s="66"/>
      <c r="S80" s="3"/>
      <c r="T80" s="64"/>
      <c r="U80" s="3"/>
      <c r="V80" s="3"/>
      <c r="W80" s="3"/>
      <c r="X80" s="3"/>
      <c r="Y80" s="3"/>
      <c r="Z80" s="66"/>
      <c r="AA80" s="66"/>
    </row>
    <row r="81" spans="1:27">
      <c r="A81" s="64"/>
      <c r="B81" s="64"/>
      <c r="C81" s="64"/>
      <c r="D81" s="3"/>
      <c r="E81" s="3"/>
      <c r="F81" s="3"/>
      <c r="G81" s="3"/>
      <c r="H81" s="3"/>
      <c r="I81" s="3"/>
      <c r="J81" s="64"/>
      <c r="K81" s="3"/>
      <c r="L81" s="66"/>
      <c r="M81" s="3"/>
      <c r="N81" s="3"/>
      <c r="O81" s="286"/>
      <c r="P81" s="66"/>
      <c r="Q81" s="66"/>
      <c r="R81" s="66"/>
      <c r="S81" s="3"/>
      <c r="T81" s="64"/>
      <c r="U81" s="3"/>
      <c r="V81" s="3"/>
      <c r="W81" s="3"/>
      <c r="X81" s="3"/>
      <c r="Y81" s="3"/>
      <c r="Z81" s="66"/>
      <c r="AA81" s="66"/>
    </row>
    <row r="82" spans="1:27">
      <c r="A82" s="64"/>
      <c r="B82" s="64"/>
      <c r="C82" s="64"/>
      <c r="D82" s="3"/>
      <c r="E82" s="3"/>
      <c r="F82" s="3"/>
      <c r="G82" s="3"/>
      <c r="H82" s="3"/>
      <c r="I82" s="3"/>
      <c r="J82" s="64"/>
      <c r="K82" s="3"/>
      <c r="L82" s="66"/>
      <c r="M82" s="3"/>
      <c r="N82" s="3"/>
      <c r="O82" s="286"/>
      <c r="P82" s="66"/>
      <c r="Q82" s="66"/>
      <c r="R82" s="66"/>
      <c r="S82" s="3"/>
      <c r="T82" s="64"/>
      <c r="U82" s="3"/>
      <c r="V82" s="3"/>
      <c r="W82" s="3"/>
      <c r="X82" s="3"/>
      <c r="Y82" s="3"/>
      <c r="Z82" s="66"/>
      <c r="AA82" s="66"/>
    </row>
    <row r="83" spans="1:27">
      <c r="A83" s="64"/>
      <c r="B83" s="64"/>
      <c r="C83" s="64"/>
      <c r="D83" s="3"/>
      <c r="E83" s="3"/>
      <c r="F83" s="3"/>
      <c r="G83" s="3"/>
      <c r="H83" s="3"/>
      <c r="I83" s="3"/>
      <c r="J83" s="64"/>
      <c r="K83" s="3"/>
      <c r="L83" s="66"/>
      <c r="M83" s="3"/>
      <c r="N83" s="3"/>
      <c r="O83" s="286"/>
      <c r="P83" s="66"/>
      <c r="Q83" s="66"/>
      <c r="R83" s="66"/>
      <c r="S83" s="3"/>
      <c r="T83" s="64"/>
      <c r="U83" s="3"/>
      <c r="V83" s="3"/>
      <c r="W83" s="3"/>
      <c r="X83" s="3"/>
      <c r="Y83" s="3"/>
      <c r="Z83" s="66"/>
      <c r="AA83" s="66"/>
    </row>
    <row r="84" spans="1:27">
      <c r="A84" s="64"/>
      <c r="B84" s="64"/>
      <c r="C84" s="64"/>
      <c r="D84" s="3"/>
      <c r="E84" s="3"/>
      <c r="F84" s="3"/>
      <c r="G84" s="3"/>
      <c r="H84" s="3"/>
      <c r="I84" s="3"/>
      <c r="J84" s="64"/>
      <c r="K84" s="3"/>
      <c r="L84" s="66"/>
      <c r="M84" s="3"/>
      <c r="N84" s="3"/>
      <c r="O84" s="286"/>
      <c r="P84" s="66"/>
      <c r="Q84" s="66"/>
      <c r="R84" s="66"/>
      <c r="S84" s="3"/>
      <c r="T84" s="64"/>
      <c r="U84" s="3"/>
      <c r="V84" s="3"/>
      <c r="W84" s="3"/>
      <c r="X84" s="3"/>
      <c r="Y84" s="3"/>
      <c r="Z84" s="66"/>
      <c r="AA84" s="66"/>
    </row>
    <row r="85" spans="1:27">
      <c r="A85" s="64"/>
      <c r="B85" s="64"/>
      <c r="C85" s="64"/>
      <c r="D85" s="3"/>
      <c r="E85" s="3"/>
      <c r="F85" s="3"/>
      <c r="G85" s="3"/>
      <c r="H85" s="3"/>
      <c r="I85" s="3"/>
      <c r="J85" s="64"/>
      <c r="K85" s="3"/>
      <c r="L85" s="66"/>
      <c r="M85" s="3"/>
      <c r="N85" s="3"/>
      <c r="O85" s="286"/>
      <c r="P85" s="66"/>
      <c r="Q85" s="66"/>
      <c r="R85" s="66"/>
      <c r="S85" s="3"/>
      <c r="T85" s="64"/>
      <c r="U85" s="3"/>
      <c r="V85" s="3"/>
      <c r="W85" s="3"/>
      <c r="X85" s="3"/>
      <c r="Y85" s="3"/>
      <c r="Z85" s="66"/>
      <c r="AA85" s="66"/>
    </row>
    <row r="86" spans="1:27">
      <c r="A86" s="64"/>
      <c r="B86" s="64"/>
      <c r="C86" s="64"/>
      <c r="D86" s="3"/>
      <c r="E86" s="3"/>
      <c r="F86" s="3"/>
      <c r="G86" s="3"/>
      <c r="H86" s="3"/>
      <c r="I86" s="3"/>
      <c r="J86" s="64"/>
      <c r="K86" s="3"/>
      <c r="L86" s="66"/>
      <c r="M86" s="3"/>
      <c r="N86" s="3"/>
      <c r="O86" s="286"/>
      <c r="P86" s="66"/>
      <c r="Q86" s="66"/>
      <c r="R86" s="66"/>
      <c r="S86" s="3"/>
      <c r="T86" s="64"/>
      <c r="U86" s="3"/>
      <c r="V86" s="3"/>
      <c r="W86" s="3"/>
      <c r="X86" s="3"/>
      <c r="Y86" s="3"/>
      <c r="Z86" s="66"/>
      <c r="AA86" s="66"/>
    </row>
    <row r="87" spans="1:27">
      <c r="A87" s="64"/>
      <c r="B87" s="64"/>
      <c r="C87" s="64"/>
      <c r="D87" s="3"/>
      <c r="E87" s="3"/>
      <c r="F87" s="3"/>
      <c r="G87" s="3"/>
      <c r="H87" s="3"/>
      <c r="I87" s="3"/>
      <c r="J87" s="64"/>
      <c r="K87" s="3"/>
      <c r="L87" s="66"/>
      <c r="M87" s="3"/>
      <c r="N87" s="3"/>
      <c r="O87" s="286"/>
      <c r="P87" s="66"/>
      <c r="Q87" s="66"/>
      <c r="R87" s="66"/>
      <c r="S87" s="3"/>
      <c r="T87" s="64"/>
      <c r="U87" s="3"/>
      <c r="V87" s="3"/>
      <c r="W87" s="3"/>
      <c r="X87" s="3"/>
      <c r="Y87" s="3"/>
      <c r="Z87" s="66"/>
      <c r="AA87" s="66"/>
    </row>
    <row r="88" spans="1:27">
      <c r="A88" s="64"/>
      <c r="B88" s="64"/>
      <c r="C88" s="64"/>
      <c r="D88" s="3"/>
      <c r="E88" s="3"/>
      <c r="F88" s="3"/>
      <c r="G88" s="3"/>
      <c r="H88" s="3"/>
      <c r="I88" s="3"/>
      <c r="J88" s="64"/>
      <c r="K88" s="3"/>
      <c r="L88" s="66"/>
      <c r="M88" s="3"/>
      <c r="N88" s="3"/>
      <c r="O88" s="286"/>
      <c r="P88" s="66"/>
      <c r="Q88" s="66"/>
      <c r="R88" s="66"/>
      <c r="S88" s="3"/>
      <c r="T88" s="64"/>
      <c r="U88" s="3"/>
      <c r="V88" s="3"/>
      <c r="W88" s="3"/>
      <c r="X88" s="3"/>
      <c r="Y88" s="3"/>
      <c r="Z88" s="66"/>
      <c r="AA88" s="66"/>
    </row>
    <row r="89" spans="1:27">
      <c r="A89" s="64"/>
      <c r="B89" s="64"/>
      <c r="C89" s="64"/>
      <c r="D89" s="3"/>
      <c r="E89" s="3"/>
      <c r="F89" s="3"/>
      <c r="G89" s="3"/>
      <c r="H89" s="3"/>
      <c r="I89" s="3"/>
      <c r="J89" s="64"/>
      <c r="K89" s="3"/>
      <c r="L89" s="66"/>
      <c r="M89" s="3"/>
      <c r="N89" s="3"/>
      <c r="O89" s="286"/>
      <c r="P89" s="66"/>
      <c r="Q89" s="66"/>
      <c r="R89" s="66"/>
      <c r="S89" s="3"/>
      <c r="T89" s="64"/>
      <c r="U89" s="3"/>
      <c r="V89" s="3"/>
      <c r="W89" s="3"/>
      <c r="X89" s="3"/>
      <c r="Y89" s="3"/>
      <c r="Z89" s="66"/>
      <c r="AA89" s="66"/>
    </row>
    <row r="90" spans="1:27">
      <c r="A90" s="64"/>
      <c r="B90" s="64"/>
      <c r="C90" s="64"/>
      <c r="D90" s="3"/>
      <c r="E90" s="3"/>
      <c r="F90" s="3"/>
      <c r="G90" s="3"/>
      <c r="H90" s="3"/>
      <c r="I90" s="3"/>
      <c r="J90" s="64"/>
      <c r="K90" s="3"/>
      <c r="L90" s="66"/>
      <c r="M90" s="3"/>
      <c r="N90" s="3"/>
      <c r="O90" s="286"/>
      <c r="P90" s="66"/>
      <c r="Q90" s="66"/>
      <c r="R90" s="66"/>
      <c r="S90" s="3"/>
      <c r="T90" s="64"/>
      <c r="U90" s="3"/>
      <c r="V90" s="3"/>
      <c r="W90" s="3"/>
      <c r="X90" s="3"/>
      <c r="Y90" s="3"/>
      <c r="Z90" s="66"/>
      <c r="AA90" s="66"/>
    </row>
    <row r="91" spans="1:27">
      <c r="A91" s="64"/>
      <c r="B91" s="64"/>
      <c r="C91" s="64"/>
      <c r="D91" s="3"/>
      <c r="E91" s="3"/>
      <c r="F91" s="3"/>
      <c r="G91" s="3"/>
      <c r="H91" s="3"/>
      <c r="I91" s="3"/>
      <c r="J91" s="64"/>
      <c r="K91" s="3"/>
      <c r="L91" s="66"/>
      <c r="M91" s="3"/>
      <c r="N91" s="3"/>
      <c r="O91" s="286"/>
      <c r="P91" s="66"/>
      <c r="Q91" s="66"/>
      <c r="R91" s="66"/>
      <c r="S91" s="3"/>
      <c r="T91" s="64"/>
      <c r="U91" s="3"/>
      <c r="V91" s="3"/>
      <c r="W91" s="3"/>
      <c r="X91" s="3"/>
      <c r="Y91" s="3"/>
      <c r="Z91" s="66"/>
      <c r="AA91" s="66"/>
    </row>
    <row r="92" spans="1:27">
      <c r="A92" s="64"/>
      <c r="B92" s="64"/>
      <c r="C92" s="64"/>
      <c r="D92" s="3"/>
      <c r="E92" s="3"/>
      <c r="F92" s="3"/>
      <c r="G92" s="3"/>
      <c r="H92" s="3"/>
      <c r="I92" s="3"/>
      <c r="J92" s="64"/>
      <c r="K92" s="3"/>
      <c r="L92" s="66"/>
      <c r="M92" s="3"/>
      <c r="N92" s="3"/>
      <c r="O92" s="286"/>
      <c r="P92" s="66"/>
      <c r="Q92" s="66"/>
      <c r="R92" s="66"/>
      <c r="S92" s="3"/>
      <c r="T92" s="64"/>
      <c r="U92" s="3"/>
      <c r="V92" s="3"/>
      <c r="W92" s="3"/>
      <c r="X92" s="3"/>
      <c r="Y92" s="3"/>
      <c r="Z92" s="66"/>
      <c r="AA92" s="66"/>
    </row>
    <row r="93" spans="1:27">
      <c r="A93" s="64"/>
      <c r="B93" s="64"/>
      <c r="C93" s="64"/>
      <c r="D93" s="3"/>
      <c r="E93" s="3"/>
      <c r="F93" s="3"/>
      <c r="G93" s="3"/>
      <c r="H93" s="3"/>
      <c r="I93" s="3"/>
      <c r="J93" s="64"/>
      <c r="K93" s="3"/>
      <c r="L93" s="66"/>
      <c r="M93" s="3"/>
      <c r="N93" s="3"/>
      <c r="O93" s="286"/>
      <c r="P93" s="66"/>
      <c r="Q93" s="66"/>
      <c r="R93" s="66"/>
      <c r="S93" s="3"/>
      <c r="T93" s="64"/>
      <c r="U93" s="3"/>
      <c r="V93" s="3"/>
      <c r="W93" s="3"/>
      <c r="X93" s="3"/>
      <c r="Y93" s="3"/>
      <c r="Z93" s="66"/>
      <c r="AA93" s="66"/>
    </row>
    <row r="94" spans="1:27">
      <c r="A94" s="64"/>
      <c r="B94" s="64"/>
      <c r="C94" s="64"/>
      <c r="D94" s="3"/>
      <c r="E94" s="3"/>
      <c r="F94" s="3"/>
      <c r="G94" s="3"/>
      <c r="H94" s="3"/>
      <c r="I94" s="3"/>
      <c r="J94" s="64"/>
      <c r="K94" s="3"/>
      <c r="L94" s="66"/>
      <c r="M94" s="3"/>
      <c r="N94" s="3"/>
      <c r="O94" s="286"/>
      <c r="P94" s="66"/>
      <c r="Q94" s="66"/>
      <c r="R94" s="66"/>
      <c r="S94" s="3"/>
      <c r="T94" s="64"/>
      <c r="U94" s="3"/>
      <c r="V94" s="3"/>
      <c r="W94" s="3"/>
      <c r="X94" s="3"/>
      <c r="Y94" s="3"/>
      <c r="Z94" s="66"/>
      <c r="AA94" s="66"/>
    </row>
    <row r="95" spans="1:27">
      <c r="A95" s="64"/>
      <c r="B95" s="64"/>
      <c r="C95" s="64"/>
      <c r="D95" s="3"/>
      <c r="E95" s="3"/>
      <c r="F95" s="3"/>
      <c r="G95" s="3"/>
      <c r="H95" s="3"/>
      <c r="I95" s="3"/>
      <c r="J95" s="64"/>
      <c r="K95" s="3"/>
      <c r="L95" s="66"/>
      <c r="M95" s="3"/>
      <c r="N95" s="3"/>
      <c r="O95" s="286"/>
      <c r="P95" s="66"/>
      <c r="Q95" s="66"/>
      <c r="R95" s="66"/>
      <c r="S95" s="3"/>
      <c r="T95" s="64"/>
      <c r="U95" s="3"/>
      <c r="V95" s="3"/>
      <c r="W95" s="3"/>
      <c r="X95" s="3"/>
      <c r="Y95" s="3"/>
      <c r="Z95" s="66"/>
      <c r="AA95" s="66"/>
    </row>
    <row r="96" spans="1:27">
      <c r="A96" s="64"/>
      <c r="B96" s="64"/>
      <c r="C96" s="64"/>
      <c r="D96" s="3"/>
      <c r="E96" s="3"/>
      <c r="F96" s="3"/>
      <c r="G96" s="3"/>
      <c r="H96" s="3"/>
      <c r="I96" s="3"/>
      <c r="J96" s="64"/>
      <c r="K96" s="3"/>
      <c r="L96" s="66"/>
      <c r="M96" s="3"/>
      <c r="N96" s="3"/>
      <c r="O96" s="286"/>
      <c r="P96" s="66"/>
      <c r="Q96" s="66"/>
      <c r="R96" s="66"/>
      <c r="S96" s="3"/>
      <c r="T96" s="64"/>
      <c r="U96" s="3"/>
      <c r="V96" s="3"/>
      <c r="W96" s="3"/>
      <c r="X96" s="3"/>
      <c r="Y96" s="3"/>
      <c r="Z96" s="66"/>
      <c r="AA96" s="66"/>
    </row>
    <row r="97" spans="1:27">
      <c r="A97" s="64"/>
      <c r="B97" s="64"/>
      <c r="C97" s="64"/>
      <c r="D97" s="3"/>
      <c r="E97" s="3"/>
      <c r="F97" s="3"/>
      <c r="G97" s="3"/>
      <c r="H97" s="3"/>
      <c r="I97" s="3"/>
      <c r="J97" s="64"/>
      <c r="K97" s="3"/>
      <c r="L97" s="66"/>
      <c r="M97" s="3"/>
      <c r="N97" s="3"/>
      <c r="O97" s="286"/>
      <c r="P97" s="66"/>
      <c r="Q97" s="66"/>
      <c r="R97" s="66"/>
      <c r="S97" s="3"/>
      <c r="T97" s="64"/>
      <c r="U97" s="3"/>
      <c r="V97" s="3"/>
      <c r="W97" s="3"/>
      <c r="X97" s="3"/>
      <c r="Y97" s="3"/>
      <c r="Z97" s="66"/>
      <c r="AA97" s="66"/>
    </row>
    <row r="98" spans="1:27">
      <c r="A98" s="64"/>
      <c r="B98" s="64"/>
      <c r="C98" s="64"/>
      <c r="D98" s="3"/>
      <c r="E98" s="3"/>
      <c r="F98" s="3"/>
      <c r="G98" s="3"/>
      <c r="H98" s="3"/>
      <c r="I98" s="3"/>
      <c r="J98" s="64"/>
      <c r="K98" s="3"/>
      <c r="L98" s="66"/>
      <c r="M98" s="3"/>
      <c r="N98" s="3"/>
      <c r="O98" s="286"/>
      <c r="P98" s="66"/>
      <c r="Q98" s="66"/>
      <c r="R98" s="66"/>
      <c r="S98" s="3"/>
      <c r="T98" s="64"/>
      <c r="U98" s="3"/>
      <c r="V98" s="3"/>
      <c r="W98" s="3"/>
      <c r="X98" s="3"/>
      <c r="Y98" s="3"/>
      <c r="Z98" s="66"/>
      <c r="AA98" s="66"/>
    </row>
    <row r="99" spans="1:27">
      <c r="A99" s="64"/>
      <c r="B99" s="64"/>
      <c r="C99" s="64"/>
      <c r="D99" s="3"/>
      <c r="E99" s="3"/>
      <c r="F99" s="3"/>
      <c r="G99" s="3"/>
      <c r="H99" s="3"/>
      <c r="I99" s="3"/>
      <c r="J99" s="64"/>
      <c r="K99" s="3"/>
      <c r="L99" s="66"/>
      <c r="M99" s="3"/>
      <c r="N99" s="3"/>
      <c r="O99" s="286"/>
      <c r="P99" s="66"/>
      <c r="Q99" s="66"/>
      <c r="R99" s="66"/>
      <c r="S99" s="3"/>
      <c r="T99" s="64"/>
      <c r="U99" s="3"/>
      <c r="V99" s="3"/>
      <c r="W99" s="3"/>
      <c r="X99" s="3"/>
      <c r="Y99" s="3"/>
      <c r="Z99" s="66"/>
      <c r="AA99" s="66"/>
    </row>
    <row r="100" spans="1:27">
      <c r="A100" s="64"/>
      <c r="B100" s="64"/>
      <c r="C100" s="64"/>
      <c r="D100" s="3"/>
      <c r="E100" s="3"/>
      <c r="F100" s="3"/>
      <c r="G100" s="3"/>
      <c r="H100" s="3"/>
      <c r="I100" s="3"/>
      <c r="J100" s="64"/>
      <c r="K100" s="3"/>
      <c r="L100" s="66"/>
      <c r="M100" s="3"/>
      <c r="N100" s="3"/>
      <c r="O100" s="286"/>
      <c r="P100" s="66"/>
      <c r="Q100" s="66"/>
      <c r="R100" s="66"/>
      <c r="S100" s="3"/>
      <c r="T100" s="64"/>
      <c r="U100" s="3"/>
      <c r="V100" s="3"/>
      <c r="W100" s="3"/>
      <c r="X100" s="3"/>
      <c r="Y100" s="3"/>
      <c r="Z100" s="66"/>
      <c r="AA100" s="66"/>
    </row>
    <row r="101" spans="1:27">
      <c r="A101" s="64"/>
      <c r="B101" s="64"/>
      <c r="C101" s="64"/>
      <c r="D101" s="3"/>
      <c r="E101" s="3"/>
      <c r="F101" s="3"/>
      <c r="G101" s="3"/>
      <c r="H101" s="3"/>
      <c r="I101" s="3"/>
      <c r="J101" s="64"/>
      <c r="K101" s="3"/>
      <c r="L101" s="66"/>
      <c r="M101" s="3"/>
      <c r="N101" s="3"/>
      <c r="O101" s="286"/>
      <c r="P101" s="66"/>
      <c r="Q101" s="66"/>
      <c r="R101" s="66"/>
      <c r="S101" s="3"/>
      <c r="T101" s="64"/>
      <c r="U101" s="3"/>
      <c r="V101" s="3"/>
      <c r="W101" s="3"/>
      <c r="X101" s="3"/>
      <c r="Y101" s="3"/>
      <c r="Z101" s="66"/>
      <c r="AA101" s="66"/>
    </row>
    <row r="102" spans="1:27">
      <c r="A102" s="64"/>
      <c r="B102" s="64"/>
      <c r="C102" s="64"/>
      <c r="D102" s="3"/>
      <c r="E102" s="3"/>
      <c r="F102" s="3"/>
      <c r="G102" s="3"/>
      <c r="H102" s="3"/>
      <c r="I102" s="3"/>
      <c r="J102" s="64"/>
      <c r="K102" s="3"/>
      <c r="L102" s="66"/>
      <c r="M102" s="3"/>
      <c r="N102" s="3"/>
      <c r="O102" s="286"/>
      <c r="P102" s="66"/>
      <c r="Q102" s="66"/>
      <c r="R102" s="66"/>
      <c r="S102" s="3"/>
      <c r="T102" s="64"/>
      <c r="U102" s="3"/>
      <c r="V102" s="3"/>
      <c r="W102" s="3"/>
      <c r="X102" s="3"/>
      <c r="Y102" s="3"/>
      <c r="Z102" s="66"/>
      <c r="AA102" s="66"/>
    </row>
    <row r="103" spans="1:27">
      <c r="A103" s="64"/>
      <c r="B103" s="64"/>
      <c r="C103" s="64"/>
      <c r="D103" s="3"/>
      <c r="E103" s="3"/>
      <c r="F103" s="3"/>
      <c r="G103" s="3"/>
      <c r="H103" s="3"/>
      <c r="I103" s="3"/>
      <c r="J103" s="64"/>
      <c r="K103" s="3"/>
      <c r="L103" s="66"/>
      <c r="M103" s="3"/>
      <c r="N103" s="3"/>
      <c r="O103" s="286"/>
      <c r="P103" s="66"/>
      <c r="Q103" s="66"/>
      <c r="R103" s="66"/>
      <c r="S103" s="3"/>
      <c r="T103" s="64"/>
      <c r="U103" s="3"/>
      <c r="V103" s="3"/>
      <c r="W103" s="3"/>
      <c r="X103" s="3"/>
      <c r="Y103" s="3"/>
      <c r="Z103" s="66"/>
      <c r="AA103" s="66"/>
    </row>
    <row r="104" spans="1:27">
      <c r="A104" s="64"/>
      <c r="B104" s="64"/>
      <c r="C104" s="64"/>
      <c r="D104" s="3"/>
      <c r="E104" s="3"/>
      <c r="F104" s="3"/>
      <c r="G104" s="3"/>
      <c r="H104" s="3"/>
      <c r="I104" s="3"/>
      <c r="J104" s="64"/>
      <c r="K104" s="3"/>
      <c r="L104" s="66"/>
      <c r="M104" s="3"/>
      <c r="N104" s="3"/>
      <c r="O104" s="286"/>
      <c r="P104" s="66"/>
      <c r="Q104" s="66"/>
      <c r="R104" s="66"/>
      <c r="S104" s="3"/>
      <c r="T104" s="64"/>
      <c r="U104" s="3"/>
      <c r="V104" s="3"/>
      <c r="W104" s="3"/>
      <c r="X104" s="3"/>
      <c r="Y104" s="3"/>
      <c r="Z104" s="66"/>
      <c r="AA104" s="66"/>
    </row>
    <row r="105" spans="1:27">
      <c r="A105" s="64"/>
      <c r="B105" s="64"/>
      <c r="C105" s="64"/>
      <c r="D105" s="3"/>
      <c r="E105" s="3"/>
      <c r="F105" s="3"/>
      <c r="G105" s="3"/>
      <c r="H105" s="3"/>
      <c r="I105" s="3"/>
      <c r="J105" s="64"/>
      <c r="K105" s="3"/>
      <c r="L105" s="66"/>
      <c r="M105" s="3"/>
      <c r="N105" s="3"/>
      <c r="O105" s="286"/>
      <c r="P105" s="66"/>
      <c r="Q105" s="66"/>
      <c r="R105" s="66"/>
      <c r="S105" s="3"/>
      <c r="T105" s="64"/>
      <c r="U105" s="3"/>
      <c r="V105" s="3"/>
      <c r="W105" s="3"/>
      <c r="X105" s="3"/>
      <c r="Y105" s="3"/>
      <c r="Z105" s="66"/>
      <c r="AA105" s="66"/>
    </row>
    <row r="106" spans="1:27">
      <c r="A106" s="64"/>
      <c r="B106" s="64"/>
      <c r="C106" s="64"/>
      <c r="D106" s="3"/>
      <c r="E106" s="3"/>
      <c r="F106" s="3"/>
      <c r="G106" s="3"/>
      <c r="H106" s="3"/>
      <c r="I106" s="3"/>
      <c r="J106" s="64"/>
      <c r="K106" s="3"/>
      <c r="L106" s="66"/>
      <c r="M106" s="3"/>
      <c r="N106" s="3"/>
      <c r="O106" s="286"/>
      <c r="P106" s="66"/>
      <c r="Q106" s="66"/>
      <c r="R106" s="66"/>
      <c r="S106" s="3"/>
      <c r="T106" s="64"/>
      <c r="U106" s="3"/>
      <c r="V106" s="3"/>
      <c r="W106" s="3"/>
      <c r="X106" s="3"/>
      <c r="Y106" s="3"/>
      <c r="Z106" s="66"/>
      <c r="AA106" s="66"/>
    </row>
    <row r="107" spans="1:27">
      <c r="A107" s="64"/>
      <c r="B107" s="64"/>
      <c r="C107" s="64"/>
      <c r="D107" s="3"/>
      <c r="E107" s="3"/>
      <c r="F107" s="3"/>
      <c r="G107" s="3"/>
      <c r="H107" s="3"/>
      <c r="I107" s="3"/>
      <c r="J107" s="64"/>
      <c r="K107" s="3"/>
      <c r="L107" s="66"/>
      <c r="M107" s="3"/>
      <c r="N107" s="3"/>
      <c r="O107" s="286"/>
      <c r="P107" s="66"/>
      <c r="Q107" s="66"/>
      <c r="R107" s="66"/>
      <c r="S107" s="3"/>
      <c r="T107" s="64"/>
      <c r="U107" s="3"/>
      <c r="V107" s="3"/>
      <c r="W107" s="3"/>
      <c r="X107" s="3"/>
      <c r="Y107" s="3"/>
      <c r="Z107" s="66"/>
      <c r="AA107" s="66"/>
    </row>
    <row r="108" spans="1:27">
      <c r="A108" s="64"/>
      <c r="B108" s="64"/>
      <c r="C108" s="64"/>
      <c r="D108" s="3"/>
      <c r="E108" s="3"/>
      <c r="F108" s="3"/>
      <c r="G108" s="3"/>
      <c r="H108" s="3"/>
      <c r="I108" s="3"/>
      <c r="J108" s="64"/>
      <c r="K108" s="3"/>
      <c r="L108" s="66"/>
      <c r="M108" s="3"/>
      <c r="N108" s="3"/>
      <c r="O108" s="286"/>
      <c r="P108" s="66"/>
      <c r="Q108" s="66"/>
      <c r="R108" s="66"/>
      <c r="S108" s="3"/>
      <c r="T108" s="64"/>
      <c r="U108" s="3"/>
      <c r="V108" s="3"/>
      <c r="W108" s="3"/>
      <c r="X108" s="3"/>
      <c r="Y108" s="3"/>
      <c r="Z108" s="66"/>
      <c r="AA108" s="66"/>
    </row>
    <row r="109" spans="1:27">
      <c r="A109" s="64"/>
      <c r="B109" s="64"/>
      <c r="C109" s="64"/>
      <c r="D109" s="3"/>
      <c r="E109" s="3"/>
      <c r="F109" s="3"/>
      <c r="G109" s="3"/>
      <c r="H109" s="3"/>
      <c r="I109" s="3"/>
      <c r="J109" s="64"/>
      <c r="K109" s="3"/>
      <c r="L109" s="66"/>
      <c r="M109" s="3"/>
      <c r="N109" s="3"/>
      <c r="O109" s="286"/>
      <c r="P109" s="66"/>
      <c r="Q109" s="66"/>
      <c r="R109" s="66"/>
      <c r="S109" s="3"/>
      <c r="T109" s="64"/>
      <c r="U109" s="3"/>
      <c r="V109" s="3"/>
      <c r="W109" s="3"/>
      <c r="X109" s="3"/>
      <c r="Y109" s="3"/>
      <c r="Z109" s="66"/>
      <c r="AA109" s="66"/>
    </row>
    <row r="110" spans="1:27">
      <c r="A110" s="64"/>
      <c r="B110" s="64"/>
      <c r="C110" s="64"/>
      <c r="D110" s="3"/>
      <c r="E110" s="3"/>
      <c r="F110" s="3"/>
      <c r="G110" s="3"/>
      <c r="H110" s="3"/>
      <c r="I110" s="3"/>
      <c r="J110" s="64"/>
      <c r="K110" s="3"/>
      <c r="L110" s="66"/>
      <c r="M110" s="3"/>
      <c r="N110" s="3"/>
      <c r="O110" s="286"/>
      <c r="P110" s="66"/>
      <c r="Q110" s="66"/>
      <c r="R110" s="66"/>
      <c r="S110" s="3"/>
      <c r="T110" s="64"/>
      <c r="U110" s="3"/>
      <c r="V110" s="3"/>
      <c r="W110" s="3"/>
      <c r="X110" s="3"/>
      <c r="Y110" s="3"/>
      <c r="Z110" s="66"/>
      <c r="AA110" s="66"/>
    </row>
    <row r="111" spans="1:27">
      <c r="A111" s="64"/>
      <c r="B111" s="64"/>
      <c r="C111" s="64"/>
      <c r="D111" s="3"/>
      <c r="E111" s="3"/>
      <c r="F111" s="3"/>
      <c r="G111" s="3"/>
      <c r="H111" s="3"/>
      <c r="I111" s="3"/>
      <c r="J111" s="64"/>
      <c r="K111" s="3"/>
      <c r="L111" s="66"/>
      <c r="M111" s="3"/>
      <c r="N111" s="3"/>
      <c r="O111" s="286"/>
      <c r="P111" s="66"/>
      <c r="Q111" s="66"/>
      <c r="R111" s="66"/>
      <c r="S111" s="3"/>
      <c r="T111" s="64"/>
      <c r="U111" s="3"/>
      <c r="V111" s="3"/>
      <c r="W111" s="3"/>
      <c r="X111" s="3"/>
      <c r="Y111" s="3"/>
      <c r="Z111" s="66"/>
      <c r="AA111" s="66"/>
    </row>
    <row r="112" spans="1:27">
      <c r="A112" s="64"/>
      <c r="B112" s="64"/>
      <c r="C112" s="64"/>
      <c r="D112" s="3"/>
      <c r="E112" s="3"/>
      <c r="F112" s="3"/>
      <c r="G112" s="3"/>
      <c r="H112" s="3"/>
      <c r="I112" s="3"/>
      <c r="J112" s="64"/>
      <c r="K112" s="3"/>
      <c r="L112" s="66"/>
      <c r="M112" s="3"/>
      <c r="N112" s="3"/>
      <c r="O112" s="286"/>
      <c r="P112" s="66"/>
      <c r="Q112" s="66"/>
      <c r="R112" s="66"/>
      <c r="S112" s="3"/>
      <c r="T112" s="64"/>
      <c r="U112" s="3"/>
      <c r="V112" s="3"/>
      <c r="W112" s="3"/>
      <c r="X112" s="3"/>
      <c r="Y112" s="3"/>
      <c r="Z112" s="66"/>
      <c r="AA112" s="66"/>
    </row>
    <row r="113" spans="1:27">
      <c r="A113" s="64"/>
      <c r="B113" s="64"/>
      <c r="C113" s="64"/>
      <c r="D113" s="3"/>
      <c r="E113" s="3"/>
      <c r="F113" s="3"/>
      <c r="G113" s="3"/>
      <c r="H113" s="3"/>
      <c r="I113" s="3"/>
      <c r="J113" s="64"/>
      <c r="K113" s="3"/>
      <c r="L113" s="66"/>
      <c r="M113" s="3"/>
      <c r="N113" s="3"/>
      <c r="O113" s="286"/>
      <c r="P113" s="66"/>
      <c r="Q113" s="66"/>
      <c r="R113" s="66"/>
      <c r="S113" s="3"/>
      <c r="T113" s="64"/>
      <c r="U113" s="3"/>
      <c r="V113" s="3"/>
      <c r="W113" s="3"/>
      <c r="X113" s="3"/>
      <c r="Y113" s="3"/>
      <c r="Z113" s="66"/>
      <c r="AA113" s="66"/>
    </row>
    <row r="114" spans="1:27">
      <c r="A114" s="64"/>
      <c r="B114" s="64"/>
      <c r="C114" s="64"/>
      <c r="D114" s="3"/>
      <c r="E114" s="3"/>
      <c r="F114" s="3"/>
      <c r="G114" s="3"/>
      <c r="H114" s="3"/>
      <c r="I114" s="3"/>
      <c r="J114" s="64"/>
      <c r="K114" s="3"/>
      <c r="L114" s="66"/>
      <c r="M114" s="3"/>
      <c r="N114" s="3"/>
      <c r="O114" s="286"/>
      <c r="P114" s="66"/>
      <c r="Q114" s="66"/>
      <c r="R114" s="66"/>
      <c r="S114" s="3"/>
      <c r="T114" s="64"/>
      <c r="U114" s="3"/>
      <c r="V114" s="3"/>
      <c r="W114" s="3"/>
      <c r="X114" s="3"/>
      <c r="Y114" s="3"/>
      <c r="Z114" s="66"/>
      <c r="AA114" s="66"/>
    </row>
    <row r="115" spans="1:27">
      <c r="A115" s="64"/>
      <c r="B115" s="64"/>
      <c r="C115" s="64"/>
      <c r="D115" s="3"/>
      <c r="E115" s="3"/>
      <c r="F115" s="3"/>
      <c r="G115" s="3"/>
      <c r="H115" s="3"/>
      <c r="I115" s="3"/>
      <c r="J115" s="64"/>
      <c r="K115" s="3"/>
      <c r="L115" s="66"/>
      <c r="M115" s="3"/>
      <c r="N115" s="3"/>
      <c r="O115" s="286"/>
      <c r="P115" s="66"/>
      <c r="Q115" s="66"/>
      <c r="R115" s="66"/>
      <c r="S115" s="3"/>
      <c r="T115" s="64"/>
      <c r="U115" s="3"/>
      <c r="V115" s="3"/>
      <c r="W115" s="3"/>
      <c r="X115" s="3"/>
      <c r="Y115" s="3"/>
      <c r="Z115" s="66"/>
      <c r="AA115" s="66"/>
    </row>
    <row r="116" spans="1:27">
      <c r="A116" s="64"/>
      <c r="B116" s="64"/>
      <c r="C116" s="64"/>
      <c r="D116" s="3"/>
      <c r="E116" s="3"/>
      <c r="F116" s="3"/>
      <c r="G116" s="3"/>
      <c r="H116" s="3"/>
      <c r="I116" s="3"/>
      <c r="J116" s="64"/>
      <c r="K116" s="3"/>
      <c r="L116" s="66"/>
      <c r="M116" s="3"/>
      <c r="N116" s="3"/>
      <c r="O116" s="286"/>
      <c r="P116" s="66"/>
      <c r="Q116" s="66"/>
      <c r="R116" s="66"/>
      <c r="S116" s="3"/>
      <c r="T116" s="64"/>
      <c r="U116" s="3"/>
      <c r="V116" s="3"/>
      <c r="W116" s="3"/>
      <c r="X116" s="3"/>
      <c r="Y116" s="3"/>
      <c r="Z116" s="66"/>
      <c r="AA116" s="66"/>
    </row>
    <row r="117" spans="1:27">
      <c r="A117" s="64"/>
      <c r="B117" s="64"/>
      <c r="C117" s="64"/>
      <c r="D117" s="3"/>
      <c r="E117" s="3"/>
      <c r="F117" s="3"/>
      <c r="G117" s="3"/>
      <c r="H117" s="3"/>
      <c r="I117" s="3"/>
      <c r="J117" s="64"/>
      <c r="K117" s="3"/>
      <c r="L117" s="66"/>
      <c r="M117" s="3"/>
      <c r="N117" s="3"/>
      <c r="O117" s="286"/>
      <c r="P117" s="66"/>
      <c r="Q117" s="66"/>
      <c r="R117" s="66"/>
      <c r="S117" s="3"/>
      <c r="T117" s="64"/>
      <c r="U117" s="3"/>
      <c r="V117" s="3"/>
      <c r="W117" s="3"/>
      <c r="X117" s="3"/>
      <c r="Y117" s="3"/>
      <c r="Z117" s="66"/>
      <c r="AA117" s="66"/>
    </row>
    <row r="118" spans="1:27">
      <c r="A118" s="64"/>
      <c r="B118" s="64"/>
      <c r="C118" s="64"/>
      <c r="D118" s="3"/>
      <c r="E118" s="3"/>
      <c r="F118" s="3"/>
      <c r="G118" s="3"/>
      <c r="H118" s="3"/>
      <c r="I118" s="3"/>
      <c r="J118" s="64"/>
      <c r="K118" s="3"/>
      <c r="L118" s="66"/>
      <c r="M118" s="3"/>
      <c r="N118" s="3"/>
      <c r="O118" s="286"/>
      <c r="P118" s="66"/>
      <c r="Q118" s="66"/>
      <c r="R118" s="66"/>
      <c r="S118" s="3"/>
      <c r="T118" s="64"/>
      <c r="U118" s="3"/>
      <c r="V118" s="3"/>
      <c r="W118" s="3"/>
      <c r="X118" s="3"/>
      <c r="Y118" s="3"/>
      <c r="Z118" s="66"/>
      <c r="AA118" s="66"/>
    </row>
    <row r="119" spans="1:27">
      <c r="A119" s="64"/>
      <c r="B119" s="64"/>
      <c r="C119" s="64"/>
      <c r="D119" s="3"/>
      <c r="E119" s="3"/>
      <c r="F119" s="3"/>
      <c r="G119" s="3"/>
      <c r="H119" s="3"/>
      <c r="I119" s="3"/>
      <c r="J119" s="64"/>
      <c r="K119" s="3"/>
      <c r="L119" s="66"/>
      <c r="M119" s="3"/>
      <c r="N119" s="3"/>
      <c r="O119" s="286"/>
      <c r="P119" s="66"/>
      <c r="Q119" s="66"/>
      <c r="R119" s="66"/>
      <c r="S119" s="3"/>
      <c r="T119" s="64"/>
      <c r="U119" s="3"/>
      <c r="V119" s="3"/>
      <c r="W119" s="3"/>
      <c r="X119" s="3"/>
      <c r="Y119" s="3"/>
      <c r="Z119" s="66"/>
      <c r="AA119" s="66"/>
    </row>
    <row r="120" spans="1:27">
      <c r="A120" s="64"/>
      <c r="B120" s="64"/>
      <c r="C120" s="64"/>
      <c r="D120" s="3"/>
      <c r="E120" s="3"/>
      <c r="F120" s="3"/>
      <c r="G120" s="3"/>
      <c r="H120" s="3"/>
      <c r="I120" s="3"/>
      <c r="J120" s="64"/>
      <c r="K120" s="3"/>
      <c r="L120" s="66"/>
      <c r="M120" s="3"/>
      <c r="N120" s="3"/>
      <c r="O120" s="286"/>
      <c r="P120" s="66"/>
      <c r="Q120" s="66"/>
      <c r="R120" s="66"/>
      <c r="S120" s="3"/>
      <c r="T120" s="64"/>
      <c r="U120" s="3"/>
      <c r="V120" s="3"/>
      <c r="W120" s="3"/>
      <c r="X120" s="3"/>
      <c r="Y120" s="3"/>
      <c r="Z120" s="66"/>
      <c r="AA120" s="66"/>
    </row>
    <row r="121" spans="1:27">
      <c r="A121" s="64"/>
      <c r="B121" s="64"/>
      <c r="C121" s="64"/>
      <c r="D121" s="3"/>
      <c r="E121" s="3"/>
      <c r="F121" s="3"/>
      <c r="G121" s="3"/>
      <c r="H121" s="3"/>
      <c r="I121" s="3"/>
      <c r="J121" s="64"/>
      <c r="K121" s="3"/>
      <c r="L121" s="66"/>
      <c r="M121" s="3"/>
      <c r="N121" s="3"/>
      <c r="O121" s="286"/>
      <c r="P121" s="66"/>
      <c r="Q121" s="66"/>
      <c r="R121" s="66"/>
      <c r="S121" s="3"/>
      <c r="T121" s="64"/>
      <c r="U121" s="3"/>
      <c r="V121" s="3"/>
      <c r="W121" s="3"/>
      <c r="X121" s="3"/>
      <c r="Y121" s="3"/>
      <c r="Z121" s="66"/>
      <c r="AA121" s="66"/>
    </row>
    <row r="122" spans="1:27">
      <c r="A122" s="64"/>
      <c r="B122" s="64"/>
      <c r="C122" s="64"/>
      <c r="D122" s="3"/>
      <c r="E122" s="3"/>
      <c r="F122" s="3"/>
      <c r="G122" s="3"/>
      <c r="H122" s="3"/>
      <c r="I122" s="3"/>
      <c r="J122" s="64"/>
      <c r="K122" s="3"/>
      <c r="L122" s="66"/>
      <c r="M122" s="3"/>
      <c r="N122" s="3"/>
      <c r="O122" s="286"/>
      <c r="P122" s="66"/>
      <c r="Q122" s="66"/>
      <c r="R122" s="66"/>
      <c r="S122" s="3"/>
      <c r="T122" s="64"/>
      <c r="U122" s="3"/>
      <c r="V122" s="3"/>
      <c r="W122" s="3"/>
      <c r="X122" s="3"/>
      <c r="Y122" s="3"/>
      <c r="Z122" s="66"/>
      <c r="AA122" s="66"/>
    </row>
    <row r="123" spans="1:27">
      <c r="A123" s="64"/>
      <c r="B123" s="64"/>
      <c r="C123" s="64"/>
      <c r="D123" s="3"/>
      <c r="E123" s="3"/>
      <c r="F123" s="3"/>
      <c r="G123" s="3"/>
      <c r="H123" s="3"/>
      <c r="I123" s="3"/>
      <c r="J123" s="64"/>
      <c r="K123" s="3"/>
      <c r="L123" s="66"/>
      <c r="M123" s="3"/>
      <c r="N123" s="3"/>
      <c r="O123" s="286"/>
      <c r="P123" s="66"/>
      <c r="Q123" s="66"/>
      <c r="R123" s="66"/>
      <c r="S123" s="3"/>
      <c r="T123" s="64"/>
      <c r="U123" s="3"/>
      <c r="V123" s="3"/>
      <c r="W123" s="3"/>
      <c r="X123" s="3"/>
      <c r="Y123" s="3"/>
      <c r="Z123" s="66"/>
      <c r="AA123" s="66"/>
    </row>
    <row r="124" spans="1:27">
      <c r="A124" s="64"/>
      <c r="B124" s="64"/>
      <c r="C124" s="64"/>
      <c r="D124" s="3"/>
      <c r="E124" s="3"/>
      <c r="F124" s="3"/>
      <c r="G124" s="3"/>
      <c r="H124" s="3"/>
      <c r="I124" s="3"/>
      <c r="J124" s="64"/>
      <c r="K124" s="3"/>
      <c r="L124" s="66"/>
      <c r="M124" s="3"/>
      <c r="N124" s="3"/>
      <c r="O124" s="286"/>
      <c r="P124" s="66"/>
      <c r="Q124" s="66"/>
      <c r="R124" s="66"/>
      <c r="S124" s="3"/>
      <c r="T124" s="64"/>
      <c r="U124" s="3"/>
      <c r="V124" s="3"/>
      <c r="W124" s="3"/>
      <c r="X124" s="3"/>
      <c r="Y124" s="3"/>
      <c r="Z124" s="66"/>
      <c r="AA124" s="66"/>
    </row>
    <row r="125" spans="1:27">
      <c r="A125" s="64"/>
      <c r="B125" s="64"/>
      <c r="C125" s="64"/>
      <c r="D125" s="3"/>
      <c r="E125" s="3"/>
      <c r="F125" s="3"/>
      <c r="G125" s="3"/>
      <c r="H125" s="3"/>
      <c r="I125" s="3"/>
      <c r="J125" s="64"/>
      <c r="K125" s="3"/>
      <c r="L125" s="66"/>
      <c r="M125" s="3"/>
      <c r="N125" s="3"/>
      <c r="O125" s="286"/>
      <c r="P125" s="66"/>
      <c r="Q125" s="66"/>
      <c r="R125" s="66"/>
      <c r="S125" s="3"/>
      <c r="T125" s="64"/>
      <c r="U125" s="3"/>
      <c r="V125" s="3"/>
      <c r="W125" s="3"/>
      <c r="X125" s="3"/>
      <c r="Y125" s="3"/>
      <c r="Z125" s="66"/>
      <c r="AA125" s="66"/>
    </row>
    <row r="126" spans="1:27">
      <c r="A126" s="64"/>
      <c r="B126" s="64"/>
      <c r="C126" s="64"/>
      <c r="D126" s="3"/>
      <c r="E126" s="3"/>
      <c r="F126" s="3"/>
      <c r="G126" s="3"/>
      <c r="H126" s="3"/>
      <c r="I126" s="3"/>
      <c r="J126" s="64"/>
      <c r="K126" s="3"/>
      <c r="L126" s="66"/>
      <c r="M126" s="3"/>
      <c r="N126" s="3"/>
      <c r="O126" s="286"/>
      <c r="P126" s="66"/>
      <c r="Q126" s="66"/>
      <c r="R126" s="66"/>
      <c r="S126" s="3"/>
      <c r="T126" s="64"/>
      <c r="U126" s="3"/>
      <c r="V126" s="3"/>
      <c r="W126" s="3"/>
      <c r="X126" s="3"/>
      <c r="Y126" s="3"/>
      <c r="Z126" s="66"/>
      <c r="AA126" s="66"/>
    </row>
    <row r="127" spans="1:27">
      <c r="A127" s="64"/>
      <c r="B127" s="64"/>
      <c r="C127" s="64"/>
      <c r="D127" s="3"/>
      <c r="E127" s="3"/>
      <c r="F127" s="3"/>
      <c r="G127" s="3"/>
      <c r="H127" s="3"/>
      <c r="I127" s="3"/>
      <c r="J127" s="64"/>
      <c r="K127" s="3"/>
      <c r="L127" s="66"/>
      <c r="M127" s="3"/>
      <c r="N127" s="3"/>
      <c r="O127" s="286"/>
      <c r="P127" s="66"/>
      <c r="Q127" s="66"/>
      <c r="R127" s="66"/>
      <c r="S127" s="3"/>
      <c r="T127" s="64"/>
      <c r="U127" s="3"/>
      <c r="V127" s="3"/>
      <c r="W127" s="3"/>
      <c r="X127" s="3"/>
      <c r="Y127" s="3"/>
      <c r="Z127" s="66"/>
      <c r="AA127" s="66"/>
    </row>
    <row r="128" spans="1:27">
      <c r="A128" s="64"/>
      <c r="B128" s="64"/>
      <c r="C128" s="64"/>
      <c r="D128" s="3"/>
      <c r="E128" s="3"/>
      <c r="F128" s="3"/>
      <c r="G128" s="3"/>
      <c r="H128" s="3"/>
      <c r="I128" s="3"/>
      <c r="J128" s="64"/>
      <c r="K128" s="3"/>
      <c r="L128" s="66"/>
      <c r="M128" s="3"/>
      <c r="N128" s="3"/>
      <c r="O128" s="286"/>
      <c r="P128" s="66"/>
      <c r="Q128" s="66"/>
      <c r="R128" s="66"/>
      <c r="S128" s="3"/>
      <c r="T128" s="64"/>
      <c r="U128" s="3"/>
      <c r="V128" s="3"/>
      <c r="W128" s="3"/>
      <c r="X128" s="3"/>
      <c r="Y128" s="3"/>
      <c r="Z128" s="66"/>
      <c r="AA128" s="66"/>
    </row>
    <row r="129" spans="1:27">
      <c r="A129" s="64"/>
      <c r="B129" s="64"/>
      <c r="C129" s="64"/>
      <c r="D129" s="3"/>
      <c r="E129" s="3"/>
      <c r="F129" s="3"/>
      <c r="G129" s="3"/>
      <c r="H129" s="3"/>
      <c r="I129" s="3"/>
      <c r="J129" s="64"/>
      <c r="K129" s="3"/>
      <c r="L129" s="66"/>
      <c r="M129" s="3"/>
      <c r="N129" s="3"/>
      <c r="O129" s="286"/>
      <c r="P129" s="66"/>
      <c r="Q129" s="66"/>
      <c r="R129" s="66"/>
      <c r="S129" s="3"/>
      <c r="T129" s="64"/>
      <c r="U129" s="3"/>
      <c r="V129" s="3"/>
      <c r="W129" s="3"/>
      <c r="X129" s="3"/>
      <c r="Y129" s="3"/>
      <c r="Z129" s="66"/>
      <c r="AA129" s="66"/>
    </row>
    <row r="130" spans="1:27">
      <c r="A130" s="64"/>
      <c r="B130" s="64"/>
      <c r="C130" s="64"/>
      <c r="D130" s="3"/>
      <c r="E130" s="3"/>
      <c r="F130" s="3"/>
      <c r="G130" s="3"/>
      <c r="H130" s="3"/>
      <c r="I130" s="3"/>
      <c r="J130" s="64"/>
      <c r="K130" s="3"/>
      <c r="L130" s="66"/>
      <c r="M130" s="3"/>
      <c r="N130" s="3"/>
      <c r="O130" s="286"/>
      <c r="P130" s="66"/>
      <c r="Q130" s="66"/>
      <c r="R130" s="66"/>
      <c r="S130" s="3"/>
      <c r="T130" s="64"/>
      <c r="U130" s="3"/>
      <c r="V130" s="3"/>
      <c r="W130" s="3"/>
      <c r="X130" s="3"/>
      <c r="Y130" s="3"/>
      <c r="Z130" s="66"/>
      <c r="AA130" s="66"/>
    </row>
    <row r="131" spans="1:27">
      <c r="A131" s="64"/>
      <c r="B131" s="64"/>
      <c r="C131" s="64"/>
      <c r="D131" s="3"/>
      <c r="E131" s="3"/>
      <c r="F131" s="3"/>
      <c r="G131" s="3"/>
      <c r="H131" s="3"/>
      <c r="I131" s="3"/>
      <c r="J131" s="64"/>
      <c r="K131" s="3"/>
      <c r="L131" s="66"/>
      <c r="M131" s="3"/>
      <c r="N131" s="3"/>
      <c r="O131" s="286"/>
      <c r="P131" s="66"/>
      <c r="Q131" s="66"/>
      <c r="R131" s="66"/>
      <c r="S131" s="3"/>
      <c r="T131" s="64"/>
      <c r="U131" s="3"/>
      <c r="V131" s="3"/>
      <c r="W131" s="3"/>
      <c r="X131" s="3"/>
      <c r="Y131" s="3"/>
      <c r="Z131" s="66"/>
      <c r="AA131" s="66"/>
    </row>
    <row r="132" spans="1:27">
      <c r="A132" s="64"/>
      <c r="B132" s="64"/>
      <c r="C132" s="64"/>
      <c r="D132" s="3"/>
      <c r="E132" s="3"/>
      <c r="F132" s="3"/>
      <c r="G132" s="3"/>
      <c r="H132" s="3"/>
      <c r="I132" s="3"/>
      <c r="J132" s="64"/>
      <c r="K132" s="3"/>
      <c r="L132" s="66"/>
      <c r="M132" s="3"/>
      <c r="N132" s="3"/>
      <c r="O132" s="286"/>
      <c r="P132" s="66"/>
      <c r="Q132" s="66"/>
      <c r="R132" s="66"/>
      <c r="S132" s="3"/>
      <c r="T132" s="64"/>
      <c r="U132" s="3"/>
      <c r="V132" s="3"/>
      <c r="W132" s="3"/>
      <c r="X132" s="3"/>
      <c r="Y132" s="3"/>
      <c r="Z132" s="66"/>
      <c r="AA132" s="66"/>
    </row>
    <row r="133" spans="1:27">
      <c r="A133" s="64"/>
      <c r="B133" s="64"/>
      <c r="C133" s="64"/>
      <c r="D133" s="3"/>
      <c r="E133" s="3"/>
      <c r="F133" s="3"/>
      <c r="G133" s="3"/>
      <c r="H133" s="3"/>
      <c r="I133" s="3"/>
      <c r="J133" s="64"/>
      <c r="K133" s="3"/>
      <c r="L133" s="66"/>
      <c r="M133" s="3"/>
      <c r="N133" s="3"/>
      <c r="O133" s="286"/>
      <c r="P133" s="66"/>
      <c r="Q133" s="66"/>
      <c r="R133" s="66"/>
      <c r="S133" s="3"/>
      <c r="T133" s="64"/>
      <c r="U133" s="3"/>
      <c r="V133" s="3"/>
      <c r="W133" s="3"/>
      <c r="X133" s="3"/>
      <c r="Y133" s="3"/>
      <c r="Z133" s="66"/>
      <c r="AA133" s="66"/>
    </row>
    <row r="134" spans="1:27">
      <c r="A134" s="64"/>
      <c r="B134" s="64"/>
      <c r="C134" s="64"/>
      <c r="D134" s="3"/>
      <c r="E134" s="3"/>
      <c r="F134" s="3"/>
      <c r="G134" s="3"/>
      <c r="H134" s="3"/>
      <c r="I134" s="3"/>
      <c r="J134" s="64"/>
      <c r="K134" s="3"/>
      <c r="L134" s="66"/>
      <c r="M134" s="3"/>
      <c r="N134" s="3"/>
      <c r="O134" s="286"/>
      <c r="P134" s="66"/>
      <c r="Q134" s="66"/>
      <c r="R134" s="66"/>
      <c r="S134" s="3"/>
      <c r="T134" s="64"/>
      <c r="U134" s="3"/>
      <c r="V134" s="3"/>
      <c r="W134" s="3"/>
      <c r="X134" s="3"/>
      <c r="Y134" s="3"/>
      <c r="Z134" s="66"/>
      <c r="AA134" s="66"/>
    </row>
    <row r="135" spans="1:27">
      <c r="A135" s="64"/>
      <c r="B135" s="64"/>
      <c r="C135" s="64"/>
      <c r="D135" s="3"/>
      <c r="E135" s="3"/>
      <c r="F135" s="3"/>
      <c r="G135" s="3"/>
      <c r="H135" s="3"/>
      <c r="I135" s="3"/>
      <c r="J135" s="64"/>
      <c r="K135" s="3"/>
      <c r="L135" s="66"/>
      <c r="M135" s="3"/>
      <c r="N135" s="3"/>
      <c r="O135" s="286"/>
      <c r="P135" s="66"/>
      <c r="Q135" s="66"/>
      <c r="R135" s="66"/>
      <c r="S135" s="3"/>
      <c r="T135" s="64"/>
      <c r="U135" s="3"/>
      <c r="V135" s="3"/>
      <c r="W135" s="3"/>
      <c r="X135" s="3"/>
      <c r="Y135" s="3"/>
      <c r="Z135" s="66"/>
      <c r="AA135" s="66"/>
    </row>
    <row r="136" spans="1:27">
      <c r="A136" s="64"/>
      <c r="B136" s="64"/>
      <c r="C136" s="64"/>
      <c r="D136" s="3"/>
      <c r="E136" s="3"/>
      <c r="F136" s="3"/>
      <c r="G136" s="3"/>
      <c r="H136" s="3"/>
      <c r="I136" s="3"/>
      <c r="J136" s="64"/>
      <c r="K136" s="3"/>
      <c r="L136" s="66"/>
      <c r="M136" s="3"/>
      <c r="N136" s="3"/>
      <c r="O136" s="286"/>
      <c r="P136" s="66"/>
      <c r="Q136" s="66"/>
      <c r="R136" s="66"/>
      <c r="S136" s="3"/>
      <c r="T136" s="64"/>
      <c r="U136" s="3"/>
      <c r="V136" s="3"/>
      <c r="W136" s="3"/>
      <c r="X136" s="3"/>
      <c r="Y136" s="3"/>
      <c r="Z136" s="66"/>
      <c r="AA136" s="66"/>
    </row>
    <row r="137" spans="1:27">
      <c r="A137" s="64"/>
      <c r="B137" s="64"/>
      <c r="C137" s="64"/>
      <c r="D137" s="3"/>
      <c r="E137" s="3"/>
      <c r="F137" s="3"/>
      <c r="G137" s="3"/>
      <c r="H137" s="3"/>
      <c r="I137" s="3"/>
      <c r="J137" s="64"/>
      <c r="K137" s="3"/>
      <c r="L137" s="66"/>
      <c r="M137" s="3"/>
      <c r="N137" s="3"/>
      <c r="O137" s="286"/>
      <c r="P137" s="66"/>
      <c r="Q137" s="66"/>
      <c r="R137" s="66"/>
      <c r="S137" s="3"/>
      <c r="T137" s="64"/>
      <c r="U137" s="3"/>
      <c r="V137" s="3"/>
      <c r="W137" s="3"/>
      <c r="X137" s="3"/>
      <c r="Y137" s="3"/>
      <c r="Z137" s="66"/>
      <c r="AA137" s="66"/>
    </row>
    <row r="138" spans="1:27">
      <c r="A138" s="64"/>
      <c r="B138" s="64"/>
      <c r="C138" s="64"/>
      <c r="D138" s="3"/>
      <c r="E138" s="3"/>
      <c r="F138" s="3"/>
      <c r="G138" s="3"/>
      <c r="H138" s="3"/>
      <c r="I138" s="3"/>
      <c r="J138" s="64"/>
      <c r="K138" s="3"/>
      <c r="L138" s="66"/>
      <c r="M138" s="3"/>
      <c r="N138" s="3"/>
      <c r="O138" s="286"/>
      <c r="P138" s="66"/>
      <c r="Q138" s="66"/>
      <c r="R138" s="66"/>
      <c r="S138" s="3"/>
      <c r="T138" s="64"/>
      <c r="U138" s="3"/>
      <c r="V138" s="3"/>
      <c r="W138" s="3"/>
      <c r="X138" s="3"/>
      <c r="Y138" s="3"/>
      <c r="Z138" s="66"/>
      <c r="AA138" s="66"/>
    </row>
    <row r="139" spans="1:27">
      <c r="A139" s="64"/>
      <c r="B139" s="64"/>
      <c r="C139" s="64"/>
      <c r="D139" s="3"/>
      <c r="E139" s="3"/>
      <c r="F139" s="3"/>
      <c r="G139" s="3"/>
      <c r="H139" s="3"/>
      <c r="I139" s="3"/>
      <c r="J139" s="64"/>
      <c r="K139" s="3"/>
      <c r="L139" s="66"/>
      <c r="M139" s="3"/>
      <c r="N139" s="3"/>
      <c r="O139" s="286"/>
      <c r="P139" s="66"/>
      <c r="Q139" s="66"/>
      <c r="R139" s="66"/>
      <c r="S139" s="3"/>
      <c r="T139" s="64"/>
      <c r="U139" s="3"/>
      <c r="V139" s="3"/>
      <c r="W139" s="3"/>
      <c r="X139" s="3"/>
      <c r="Y139" s="3"/>
      <c r="Z139" s="66"/>
      <c r="AA139" s="66"/>
    </row>
    <row r="140" spans="1:27">
      <c r="A140" s="64"/>
      <c r="B140" s="64"/>
      <c r="C140" s="64"/>
      <c r="D140" s="3"/>
      <c r="E140" s="3"/>
      <c r="F140" s="3"/>
      <c r="G140" s="3"/>
      <c r="H140" s="3"/>
      <c r="I140" s="3"/>
      <c r="J140" s="64"/>
      <c r="K140" s="3"/>
      <c r="L140" s="66"/>
      <c r="M140" s="3"/>
      <c r="N140" s="3"/>
      <c r="O140" s="286"/>
      <c r="P140" s="66"/>
      <c r="Q140" s="66"/>
      <c r="R140" s="66"/>
      <c r="S140" s="3"/>
      <c r="T140" s="64"/>
      <c r="U140" s="3"/>
      <c r="V140" s="3"/>
      <c r="W140" s="3"/>
      <c r="X140" s="3"/>
      <c r="Y140" s="3"/>
      <c r="Z140" s="66"/>
      <c r="AA140" s="66"/>
    </row>
    <row r="141" spans="1:27">
      <c r="A141" s="64"/>
      <c r="B141" s="64"/>
      <c r="C141" s="64"/>
      <c r="D141" s="3"/>
      <c r="E141" s="3"/>
      <c r="F141" s="3"/>
      <c r="G141" s="3"/>
      <c r="H141" s="3"/>
      <c r="I141" s="3"/>
      <c r="J141" s="64"/>
      <c r="K141" s="3"/>
      <c r="L141" s="66"/>
      <c r="M141" s="3"/>
      <c r="N141" s="3"/>
      <c r="O141" s="286"/>
      <c r="P141" s="66"/>
      <c r="Q141" s="66"/>
      <c r="R141" s="66"/>
      <c r="S141" s="3"/>
      <c r="T141" s="64"/>
      <c r="U141" s="3"/>
      <c r="V141" s="3"/>
      <c r="W141" s="3"/>
      <c r="X141" s="3"/>
      <c r="Y141" s="3"/>
      <c r="Z141" s="66"/>
      <c r="AA141" s="66"/>
    </row>
    <row r="142" spans="1:27">
      <c r="A142" s="64"/>
      <c r="B142" s="64"/>
      <c r="C142" s="64"/>
      <c r="D142" s="3"/>
      <c r="E142" s="3"/>
      <c r="F142" s="3"/>
      <c r="G142" s="3"/>
      <c r="H142" s="3"/>
      <c r="I142" s="3"/>
      <c r="J142" s="64"/>
      <c r="K142" s="3"/>
      <c r="L142" s="66"/>
      <c r="M142" s="3"/>
      <c r="N142" s="3"/>
      <c r="O142" s="286"/>
      <c r="P142" s="66"/>
      <c r="Q142" s="66"/>
      <c r="R142" s="66"/>
      <c r="S142" s="3"/>
      <c r="T142" s="64"/>
      <c r="U142" s="3"/>
      <c r="V142" s="3"/>
      <c r="W142" s="3"/>
      <c r="X142" s="3"/>
      <c r="Y142" s="3"/>
      <c r="Z142" s="66"/>
      <c r="AA142" s="66"/>
    </row>
    <row r="143" spans="1:27">
      <c r="A143" s="64"/>
      <c r="B143" s="64"/>
      <c r="C143" s="64"/>
      <c r="D143" s="3"/>
      <c r="E143" s="3"/>
      <c r="F143" s="3"/>
      <c r="G143" s="3"/>
      <c r="H143" s="3"/>
      <c r="I143" s="3"/>
      <c r="J143" s="64"/>
      <c r="K143" s="3"/>
      <c r="L143" s="66"/>
      <c r="M143" s="3"/>
      <c r="N143" s="3"/>
      <c r="O143" s="286"/>
      <c r="P143" s="66"/>
      <c r="Q143" s="66"/>
      <c r="R143" s="66"/>
      <c r="S143" s="3"/>
      <c r="T143" s="64"/>
      <c r="U143" s="3"/>
      <c r="V143" s="3"/>
      <c r="W143" s="3"/>
      <c r="X143" s="3"/>
      <c r="Y143" s="3"/>
      <c r="Z143" s="66"/>
      <c r="AA143" s="66"/>
    </row>
    <row r="144" spans="1:27">
      <c r="A144" s="64"/>
      <c r="B144" s="64"/>
      <c r="C144" s="64"/>
      <c r="D144" s="3"/>
      <c r="E144" s="3"/>
      <c r="F144" s="3"/>
      <c r="G144" s="3"/>
      <c r="H144" s="3"/>
      <c r="I144" s="3"/>
      <c r="J144" s="64"/>
      <c r="K144" s="3"/>
      <c r="L144" s="66"/>
      <c r="M144" s="3"/>
      <c r="N144" s="3"/>
      <c r="O144" s="286"/>
      <c r="P144" s="66"/>
      <c r="Q144" s="66"/>
      <c r="R144" s="66"/>
      <c r="S144" s="3"/>
      <c r="T144" s="64"/>
      <c r="U144" s="3"/>
      <c r="V144" s="3"/>
      <c r="W144" s="3"/>
      <c r="X144" s="3"/>
      <c r="Y144" s="3"/>
      <c r="Z144" s="66"/>
      <c r="AA144" s="66"/>
    </row>
    <row r="145" spans="1:27">
      <c r="A145" s="64"/>
      <c r="B145" s="64"/>
      <c r="C145" s="64"/>
      <c r="D145" s="3"/>
      <c r="E145" s="3"/>
      <c r="F145" s="3"/>
      <c r="G145" s="3"/>
      <c r="H145" s="3"/>
      <c r="I145" s="3"/>
      <c r="J145" s="64"/>
      <c r="K145" s="3"/>
      <c r="L145" s="66"/>
      <c r="M145" s="3"/>
      <c r="N145" s="3"/>
      <c r="O145" s="286"/>
      <c r="P145" s="66"/>
      <c r="Q145" s="66"/>
      <c r="R145" s="66"/>
      <c r="S145" s="3"/>
      <c r="T145" s="64"/>
      <c r="U145" s="3"/>
      <c r="V145" s="3"/>
      <c r="W145" s="3"/>
      <c r="X145" s="3"/>
      <c r="Y145" s="3"/>
      <c r="Z145" s="66"/>
      <c r="AA145" s="66"/>
    </row>
    <row r="146" spans="1:27">
      <c r="A146" s="64"/>
      <c r="B146" s="64"/>
      <c r="C146" s="64"/>
      <c r="D146" s="3"/>
      <c r="E146" s="3"/>
      <c r="F146" s="3"/>
      <c r="G146" s="3"/>
      <c r="H146" s="3"/>
      <c r="I146" s="3"/>
      <c r="J146" s="64"/>
      <c r="K146" s="3"/>
      <c r="L146" s="66"/>
      <c r="M146" s="3"/>
      <c r="N146" s="3"/>
      <c r="O146" s="286"/>
      <c r="P146" s="66"/>
      <c r="Q146" s="66"/>
      <c r="R146" s="66"/>
      <c r="S146" s="3"/>
      <c r="T146" s="64"/>
      <c r="U146" s="3"/>
      <c r="V146" s="3"/>
      <c r="W146" s="3"/>
      <c r="X146" s="3"/>
      <c r="Y146" s="3"/>
      <c r="Z146" s="66"/>
      <c r="AA146" s="66"/>
    </row>
    <row r="147" spans="1:27">
      <c r="A147" s="64"/>
      <c r="B147" s="64"/>
      <c r="C147" s="64"/>
      <c r="D147" s="3"/>
      <c r="E147" s="3"/>
      <c r="F147" s="3"/>
      <c r="G147" s="3"/>
      <c r="H147" s="3"/>
      <c r="I147" s="3"/>
      <c r="J147" s="64"/>
      <c r="K147" s="3"/>
      <c r="L147" s="66"/>
      <c r="M147" s="3"/>
      <c r="N147" s="3"/>
      <c r="O147" s="286"/>
      <c r="P147" s="66"/>
      <c r="Q147" s="66"/>
      <c r="R147" s="66"/>
      <c r="S147" s="3"/>
      <c r="T147" s="64"/>
      <c r="U147" s="3"/>
      <c r="V147" s="3"/>
      <c r="W147" s="3"/>
      <c r="X147" s="3"/>
      <c r="Y147" s="3"/>
      <c r="Z147" s="66"/>
      <c r="AA147" s="66"/>
    </row>
    <row r="148" spans="1:27">
      <c r="A148" s="64"/>
      <c r="B148" s="64"/>
      <c r="C148" s="64"/>
      <c r="D148" s="3"/>
      <c r="E148" s="3"/>
      <c r="F148" s="3"/>
      <c r="G148" s="3"/>
      <c r="H148" s="3"/>
      <c r="I148" s="3"/>
      <c r="J148" s="64"/>
      <c r="K148" s="3"/>
      <c r="L148" s="66"/>
      <c r="M148" s="3"/>
      <c r="N148" s="3"/>
      <c r="O148" s="286"/>
      <c r="P148" s="66"/>
      <c r="Q148" s="66"/>
      <c r="R148" s="66"/>
      <c r="S148" s="3"/>
      <c r="T148" s="64"/>
      <c r="U148" s="3"/>
      <c r="V148" s="3"/>
      <c r="W148" s="3"/>
      <c r="X148" s="3"/>
      <c r="Y148" s="3"/>
      <c r="Z148" s="66"/>
      <c r="AA148" s="66"/>
    </row>
    <row r="149" spans="1:27">
      <c r="A149" s="64"/>
      <c r="B149" s="64"/>
      <c r="C149" s="64"/>
      <c r="D149" s="3"/>
      <c r="E149" s="3"/>
      <c r="F149" s="3"/>
      <c r="G149" s="3"/>
      <c r="H149" s="3"/>
      <c r="I149" s="3"/>
      <c r="J149" s="64"/>
      <c r="K149" s="3"/>
      <c r="L149" s="66"/>
      <c r="M149" s="3"/>
      <c r="N149" s="3"/>
      <c r="O149" s="286"/>
      <c r="P149" s="66"/>
      <c r="Q149" s="66"/>
      <c r="R149" s="66"/>
      <c r="S149" s="3"/>
      <c r="T149" s="64"/>
      <c r="U149" s="3"/>
      <c r="V149" s="3"/>
      <c r="W149" s="3"/>
      <c r="X149" s="3"/>
      <c r="Y149" s="3"/>
      <c r="Z149" s="66"/>
      <c r="AA149" s="66"/>
    </row>
    <row r="150" spans="1:27">
      <c r="A150" s="64"/>
      <c r="B150" s="64"/>
      <c r="C150" s="64"/>
      <c r="D150" s="3"/>
      <c r="E150" s="3"/>
      <c r="F150" s="3"/>
      <c r="G150" s="3"/>
      <c r="H150" s="3"/>
      <c r="I150" s="3"/>
      <c r="J150" s="64"/>
      <c r="K150" s="3"/>
      <c r="L150" s="66"/>
      <c r="M150" s="3"/>
      <c r="N150" s="3"/>
      <c r="O150" s="286"/>
      <c r="P150" s="66"/>
      <c r="Q150" s="66"/>
      <c r="R150" s="66"/>
      <c r="S150" s="3"/>
      <c r="T150" s="64"/>
      <c r="U150" s="3"/>
      <c r="V150" s="3"/>
      <c r="W150" s="3"/>
      <c r="X150" s="3"/>
      <c r="Y150" s="3"/>
      <c r="Z150" s="66"/>
      <c r="AA150" s="66"/>
    </row>
    <row r="151" spans="1:27">
      <c r="A151" s="64"/>
      <c r="B151" s="64"/>
      <c r="C151" s="64"/>
      <c r="D151" s="3"/>
      <c r="E151" s="3"/>
      <c r="F151" s="3"/>
      <c r="G151" s="3"/>
      <c r="H151" s="3"/>
      <c r="I151" s="3"/>
      <c r="J151" s="64"/>
      <c r="K151" s="3"/>
      <c r="L151" s="66"/>
      <c r="M151" s="3"/>
      <c r="N151" s="3"/>
      <c r="O151" s="286"/>
      <c r="P151" s="66"/>
      <c r="Q151" s="66"/>
      <c r="R151" s="66"/>
      <c r="S151" s="3"/>
      <c r="T151" s="64"/>
      <c r="U151" s="3"/>
      <c r="V151" s="3"/>
      <c r="W151" s="3"/>
      <c r="X151" s="3"/>
      <c r="Y151" s="3"/>
      <c r="Z151" s="66"/>
      <c r="AA151" s="66"/>
    </row>
    <row r="152" spans="1:27">
      <c r="A152" s="64"/>
      <c r="B152" s="64"/>
      <c r="C152" s="64"/>
      <c r="D152" s="3"/>
      <c r="E152" s="3"/>
      <c r="F152" s="3"/>
      <c r="G152" s="3"/>
      <c r="H152" s="3"/>
      <c r="I152" s="3"/>
      <c r="J152" s="64"/>
      <c r="K152" s="3"/>
      <c r="L152" s="66"/>
      <c r="M152" s="3"/>
      <c r="N152" s="3"/>
      <c r="O152" s="286"/>
      <c r="P152" s="66"/>
      <c r="Q152" s="66"/>
      <c r="R152" s="66"/>
      <c r="S152" s="3"/>
      <c r="T152" s="64"/>
      <c r="U152" s="3"/>
      <c r="V152" s="3"/>
      <c r="W152" s="3"/>
      <c r="X152" s="3"/>
      <c r="Y152" s="3"/>
      <c r="Z152" s="66"/>
      <c r="AA152" s="66"/>
    </row>
    <row r="153" spans="1:27">
      <c r="A153" s="64"/>
      <c r="B153" s="64"/>
      <c r="C153" s="64"/>
      <c r="D153" s="3"/>
      <c r="E153" s="3"/>
      <c r="F153" s="3"/>
      <c r="G153" s="3"/>
      <c r="H153" s="3"/>
      <c r="I153" s="3"/>
      <c r="J153" s="64"/>
      <c r="K153" s="3"/>
      <c r="L153" s="66"/>
      <c r="M153" s="3"/>
      <c r="N153" s="3"/>
      <c r="O153" s="286"/>
      <c r="P153" s="66"/>
      <c r="Q153" s="66"/>
      <c r="R153" s="66"/>
      <c r="S153" s="3"/>
      <c r="T153" s="64"/>
      <c r="U153" s="3"/>
      <c r="V153" s="3"/>
      <c r="W153" s="3"/>
      <c r="X153" s="3"/>
      <c r="Y153" s="3"/>
      <c r="Z153" s="66"/>
      <c r="AA153" s="66"/>
    </row>
    <row r="154" spans="1:27">
      <c r="A154" s="64"/>
      <c r="B154" s="64"/>
      <c r="C154" s="64"/>
      <c r="D154" s="3"/>
      <c r="E154" s="3"/>
      <c r="F154" s="3"/>
      <c r="G154" s="3"/>
      <c r="H154" s="3"/>
      <c r="I154" s="3"/>
      <c r="J154" s="64"/>
      <c r="K154" s="3"/>
      <c r="L154" s="66"/>
      <c r="M154" s="3"/>
      <c r="N154" s="3"/>
      <c r="O154" s="286"/>
      <c r="P154" s="66"/>
      <c r="Q154" s="66"/>
      <c r="R154" s="66"/>
      <c r="S154" s="3"/>
      <c r="T154" s="64"/>
      <c r="U154" s="3"/>
      <c r="V154" s="3"/>
      <c r="W154" s="3"/>
      <c r="X154" s="3"/>
      <c r="Y154" s="3"/>
      <c r="Z154" s="66"/>
      <c r="AA154" s="66"/>
    </row>
    <row r="155" spans="1:27">
      <c r="A155" s="64"/>
      <c r="B155" s="64"/>
      <c r="C155" s="64"/>
      <c r="D155" s="3"/>
      <c r="E155" s="3"/>
      <c r="F155" s="3"/>
      <c r="G155" s="3"/>
      <c r="H155" s="3"/>
      <c r="I155" s="3"/>
      <c r="J155" s="64"/>
      <c r="K155" s="3"/>
      <c r="L155" s="66"/>
      <c r="M155" s="3"/>
      <c r="N155" s="3"/>
      <c r="O155" s="286"/>
      <c r="P155" s="66"/>
      <c r="Q155" s="66"/>
      <c r="R155" s="66"/>
      <c r="S155" s="3"/>
      <c r="T155" s="64"/>
      <c r="U155" s="3"/>
      <c r="V155" s="3"/>
      <c r="W155" s="3"/>
      <c r="X155" s="3"/>
      <c r="Y155" s="3"/>
      <c r="Z155" s="66"/>
      <c r="AA155" s="66"/>
    </row>
    <row r="156" spans="1:27">
      <c r="A156" s="64"/>
      <c r="B156" s="64"/>
      <c r="C156" s="64"/>
      <c r="D156" s="3"/>
      <c r="E156" s="3"/>
      <c r="F156" s="3"/>
      <c r="G156" s="3"/>
      <c r="H156" s="3"/>
      <c r="I156" s="3"/>
      <c r="J156" s="64"/>
      <c r="K156" s="3"/>
      <c r="L156" s="66"/>
      <c r="M156" s="3"/>
      <c r="N156" s="3"/>
      <c r="O156" s="286"/>
      <c r="P156" s="66"/>
      <c r="Q156" s="66"/>
      <c r="R156" s="66"/>
      <c r="S156" s="3"/>
      <c r="T156" s="64"/>
      <c r="U156" s="3"/>
      <c r="V156" s="3"/>
      <c r="W156" s="3"/>
      <c r="X156" s="3"/>
      <c r="Y156" s="3"/>
      <c r="Z156" s="66"/>
      <c r="AA156" s="66"/>
    </row>
    <row r="157" spans="1:27">
      <c r="A157" s="64"/>
      <c r="B157" s="64"/>
      <c r="C157" s="64"/>
      <c r="D157" s="3"/>
      <c r="E157" s="3"/>
      <c r="F157" s="3"/>
      <c r="G157" s="3"/>
      <c r="H157" s="3"/>
      <c r="I157" s="3"/>
      <c r="J157" s="64"/>
      <c r="K157" s="3"/>
      <c r="L157" s="66"/>
      <c r="M157" s="3"/>
      <c r="N157" s="3"/>
      <c r="O157" s="286"/>
      <c r="P157" s="66"/>
      <c r="Q157" s="66"/>
      <c r="R157" s="66"/>
      <c r="S157" s="3"/>
      <c r="T157" s="64"/>
      <c r="U157" s="3"/>
      <c r="V157" s="3"/>
      <c r="W157" s="3"/>
      <c r="X157" s="3"/>
      <c r="Y157" s="3"/>
      <c r="Z157" s="66"/>
      <c r="AA157" s="66"/>
    </row>
    <row r="158" spans="1:27">
      <c r="A158" s="64"/>
      <c r="B158" s="64"/>
      <c r="C158" s="64"/>
      <c r="D158" s="3"/>
      <c r="E158" s="3"/>
      <c r="F158" s="3"/>
      <c r="G158" s="3"/>
      <c r="H158" s="3"/>
      <c r="I158" s="3"/>
      <c r="J158" s="64"/>
      <c r="K158" s="3"/>
      <c r="L158" s="66"/>
      <c r="M158" s="3"/>
      <c r="N158" s="3"/>
      <c r="O158" s="286"/>
      <c r="P158" s="66"/>
      <c r="Q158" s="66"/>
      <c r="R158" s="66"/>
      <c r="S158" s="3"/>
      <c r="T158" s="64"/>
      <c r="U158" s="3"/>
      <c r="V158" s="3"/>
      <c r="W158" s="3"/>
      <c r="X158" s="3"/>
      <c r="Y158" s="3"/>
      <c r="Z158" s="66"/>
      <c r="AA158" s="66"/>
    </row>
    <row r="159" spans="1:27">
      <c r="A159" s="64"/>
      <c r="B159" s="64"/>
      <c r="C159" s="64"/>
      <c r="D159" s="3"/>
      <c r="E159" s="3"/>
      <c r="F159" s="3"/>
      <c r="G159" s="3"/>
      <c r="H159" s="3"/>
      <c r="I159" s="3"/>
      <c r="J159" s="64"/>
      <c r="K159" s="3"/>
      <c r="L159" s="66"/>
      <c r="M159" s="3"/>
      <c r="N159" s="3"/>
      <c r="O159" s="286"/>
      <c r="P159" s="66"/>
      <c r="Q159" s="66"/>
      <c r="R159" s="66"/>
      <c r="S159" s="3"/>
      <c r="T159" s="64"/>
      <c r="U159" s="3"/>
      <c r="V159" s="3"/>
      <c r="W159" s="3"/>
      <c r="X159" s="3"/>
      <c r="Y159" s="3"/>
      <c r="Z159" s="66"/>
      <c r="AA159" s="66"/>
    </row>
    <row r="160" spans="1:27">
      <c r="A160" s="64"/>
      <c r="B160" s="64"/>
      <c r="C160" s="64"/>
      <c r="D160" s="3"/>
      <c r="E160" s="3"/>
      <c r="F160" s="3"/>
      <c r="G160" s="3"/>
      <c r="H160" s="3"/>
      <c r="I160" s="3"/>
      <c r="J160" s="64"/>
      <c r="K160" s="3"/>
      <c r="L160" s="66"/>
      <c r="M160" s="3"/>
      <c r="N160" s="3"/>
      <c r="O160" s="286"/>
      <c r="P160" s="66"/>
      <c r="Q160" s="66"/>
      <c r="R160" s="66"/>
      <c r="S160" s="3"/>
      <c r="T160" s="64"/>
      <c r="U160" s="3"/>
      <c r="V160" s="3"/>
      <c r="W160" s="3"/>
      <c r="X160" s="3"/>
      <c r="Y160" s="3"/>
      <c r="Z160" s="66"/>
      <c r="AA160" s="66"/>
    </row>
    <row r="161" spans="1:27">
      <c r="A161" s="64"/>
      <c r="B161" s="64"/>
      <c r="C161" s="64"/>
      <c r="D161" s="3"/>
      <c r="E161" s="3"/>
      <c r="F161" s="3"/>
      <c r="G161" s="3"/>
      <c r="H161" s="3"/>
      <c r="I161" s="3"/>
      <c r="J161" s="64"/>
      <c r="K161" s="3"/>
      <c r="L161" s="66"/>
      <c r="M161" s="3"/>
      <c r="N161" s="3"/>
      <c r="O161" s="286"/>
      <c r="P161" s="66"/>
      <c r="Q161" s="66"/>
      <c r="R161" s="66"/>
      <c r="S161" s="3"/>
      <c r="T161" s="64"/>
      <c r="U161" s="3"/>
      <c r="V161" s="3"/>
      <c r="W161" s="3"/>
      <c r="X161" s="3"/>
      <c r="Y161" s="3"/>
      <c r="Z161" s="66"/>
      <c r="AA161" s="66"/>
    </row>
    <row r="162" spans="1:27">
      <c r="A162" s="64"/>
      <c r="B162" s="64"/>
      <c r="C162" s="64"/>
      <c r="D162" s="3"/>
      <c r="E162" s="3"/>
      <c r="F162" s="3"/>
      <c r="G162" s="3"/>
      <c r="H162" s="3"/>
      <c r="I162" s="3"/>
      <c r="J162" s="64"/>
      <c r="K162" s="3"/>
      <c r="L162" s="66"/>
      <c r="M162" s="3"/>
      <c r="N162" s="3"/>
      <c r="O162" s="286"/>
      <c r="P162" s="66"/>
      <c r="Q162" s="66"/>
      <c r="R162" s="66"/>
      <c r="S162" s="3"/>
      <c r="T162" s="64"/>
      <c r="U162" s="3"/>
      <c r="V162" s="3"/>
      <c r="W162" s="3"/>
      <c r="X162" s="3"/>
      <c r="Y162" s="3"/>
      <c r="Z162" s="66"/>
      <c r="AA162" s="66"/>
    </row>
    <row r="163" spans="1:27">
      <c r="A163" s="64"/>
      <c r="B163" s="64"/>
      <c r="C163" s="64"/>
      <c r="D163" s="3"/>
      <c r="E163" s="3"/>
      <c r="F163" s="3"/>
      <c r="G163" s="3"/>
      <c r="H163" s="3"/>
      <c r="I163" s="3"/>
      <c r="J163" s="64"/>
      <c r="K163" s="3"/>
      <c r="L163" s="66"/>
      <c r="M163" s="3"/>
      <c r="N163" s="3"/>
      <c r="O163" s="286"/>
      <c r="P163" s="66"/>
      <c r="Q163" s="66"/>
      <c r="R163" s="66"/>
      <c r="S163" s="3"/>
      <c r="T163" s="64"/>
      <c r="U163" s="3"/>
      <c r="V163" s="3"/>
      <c r="W163" s="3"/>
      <c r="X163" s="3"/>
      <c r="Y163" s="3"/>
      <c r="Z163" s="66"/>
      <c r="AA163" s="66"/>
    </row>
    <row r="164" spans="1:27">
      <c r="A164" s="64"/>
      <c r="B164" s="64"/>
      <c r="C164" s="64"/>
      <c r="D164" s="3"/>
      <c r="E164" s="3"/>
      <c r="F164" s="3"/>
      <c r="G164" s="3"/>
      <c r="H164" s="3"/>
      <c r="I164" s="3"/>
      <c r="J164" s="64"/>
      <c r="K164" s="3"/>
      <c r="L164" s="66"/>
      <c r="M164" s="3"/>
      <c r="N164" s="3"/>
      <c r="O164" s="286"/>
      <c r="P164" s="66"/>
      <c r="Q164" s="66"/>
      <c r="R164" s="66"/>
      <c r="S164" s="3"/>
      <c r="T164" s="64"/>
      <c r="U164" s="3"/>
      <c r="V164" s="3"/>
      <c r="W164" s="3"/>
      <c r="X164" s="3"/>
      <c r="Y164" s="3"/>
      <c r="Z164" s="66"/>
      <c r="AA164" s="66"/>
    </row>
    <row r="165" spans="1:27">
      <c r="A165" s="64"/>
      <c r="B165" s="64"/>
      <c r="C165" s="64"/>
      <c r="D165" s="3"/>
      <c r="E165" s="3"/>
      <c r="F165" s="3"/>
      <c r="G165" s="3"/>
      <c r="H165" s="3"/>
      <c r="I165" s="3"/>
      <c r="J165" s="64"/>
      <c r="K165" s="3"/>
      <c r="L165" s="66"/>
      <c r="M165" s="3"/>
      <c r="N165" s="3"/>
      <c r="O165" s="286"/>
      <c r="P165" s="66"/>
      <c r="Q165" s="66"/>
      <c r="R165" s="66"/>
      <c r="S165" s="3"/>
      <c r="T165" s="64"/>
      <c r="U165" s="3"/>
      <c r="V165" s="3"/>
      <c r="W165" s="3"/>
      <c r="X165" s="3"/>
      <c r="Y165" s="3"/>
      <c r="Z165" s="66"/>
      <c r="AA165" s="66"/>
    </row>
    <row r="166" spans="1:27">
      <c r="A166" s="64"/>
      <c r="B166" s="64"/>
      <c r="C166" s="64"/>
      <c r="D166" s="3"/>
      <c r="E166" s="3"/>
      <c r="F166" s="3"/>
      <c r="G166" s="3"/>
      <c r="H166" s="3"/>
      <c r="I166" s="3"/>
      <c r="J166" s="64"/>
      <c r="K166" s="3"/>
      <c r="L166" s="66"/>
      <c r="M166" s="3"/>
      <c r="N166" s="3"/>
      <c r="O166" s="286"/>
      <c r="P166" s="66"/>
      <c r="Q166" s="66"/>
      <c r="R166" s="66"/>
      <c r="S166" s="3"/>
      <c r="T166" s="64"/>
      <c r="U166" s="3"/>
      <c r="V166" s="3"/>
      <c r="W166" s="3"/>
      <c r="X166" s="3"/>
      <c r="Y166" s="3"/>
      <c r="Z166" s="66"/>
      <c r="AA166" s="66"/>
    </row>
    <row r="167" spans="1:27">
      <c r="A167" s="64"/>
      <c r="B167" s="64"/>
      <c r="C167" s="64"/>
      <c r="D167" s="3"/>
      <c r="E167" s="3"/>
      <c r="F167" s="3"/>
      <c r="G167" s="3"/>
      <c r="H167" s="3"/>
      <c r="I167" s="3"/>
      <c r="J167" s="64"/>
      <c r="K167" s="3"/>
      <c r="L167" s="66"/>
      <c r="M167" s="3"/>
      <c r="N167" s="3"/>
      <c r="O167" s="286"/>
      <c r="P167" s="66"/>
      <c r="Q167" s="66"/>
      <c r="R167" s="66"/>
      <c r="S167" s="3"/>
      <c r="T167" s="64"/>
      <c r="U167" s="3"/>
      <c r="V167" s="3"/>
      <c r="W167" s="3"/>
      <c r="X167" s="3"/>
      <c r="Y167" s="3"/>
      <c r="Z167" s="66"/>
      <c r="AA167" s="66"/>
    </row>
    <row r="168" spans="1:27">
      <c r="A168" s="64"/>
      <c r="B168" s="64"/>
      <c r="C168" s="64"/>
      <c r="D168" s="3"/>
      <c r="E168" s="3"/>
      <c r="F168" s="3"/>
      <c r="G168" s="3"/>
      <c r="H168" s="3"/>
      <c r="I168" s="3"/>
      <c r="J168" s="64"/>
      <c r="K168" s="3"/>
      <c r="L168" s="66"/>
      <c r="M168" s="3"/>
      <c r="N168" s="3"/>
      <c r="O168" s="286"/>
      <c r="P168" s="66"/>
      <c r="Q168" s="66"/>
      <c r="R168" s="66"/>
      <c r="S168" s="3"/>
      <c r="T168" s="64"/>
      <c r="U168" s="3"/>
      <c r="V168" s="3"/>
      <c r="W168" s="3"/>
      <c r="X168" s="3"/>
      <c r="Y168" s="3"/>
      <c r="Z168" s="66"/>
      <c r="AA168" s="66"/>
    </row>
    <row r="169" spans="1:27">
      <c r="A169" s="64"/>
      <c r="B169" s="64"/>
      <c r="C169" s="64"/>
      <c r="D169" s="3"/>
      <c r="E169" s="3"/>
      <c r="F169" s="3"/>
      <c r="G169" s="3"/>
      <c r="H169" s="3"/>
      <c r="I169" s="3"/>
      <c r="J169" s="64"/>
      <c r="K169" s="3"/>
      <c r="L169" s="66"/>
      <c r="M169" s="3"/>
      <c r="N169" s="3"/>
      <c r="O169" s="286"/>
      <c r="P169" s="66"/>
      <c r="Q169" s="66"/>
      <c r="R169" s="66"/>
      <c r="S169" s="3"/>
      <c r="T169" s="64"/>
      <c r="U169" s="3"/>
      <c r="V169" s="3"/>
      <c r="W169" s="3"/>
      <c r="X169" s="3"/>
      <c r="Y169" s="3"/>
      <c r="Z169" s="66"/>
      <c r="AA169" s="66"/>
    </row>
    <row r="170" spans="1:27">
      <c r="A170" s="64"/>
      <c r="B170" s="64"/>
      <c r="C170" s="64"/>
      <c r="D170" s="3"/>
      <c r="E170" s="3"/>
      <c r="F170" s="3"/>
      <c r="G170" s="3"/>
      <c r="H170" s="3"/>
      <c r="I170" s="3"/>
      <c r="J170" s="64"/>
      <c r="K170" s="3"/>
      <c r="L170" s="66"/>
      <c r="M170" s="3"/>
      <c r="N170" s="3"/>
      <c r="O170" s="286"/>
      <c r="P170" s="66"/>
      <c r="Q170" s="66"/>
      <c r="R170" s="66"/>
      <c r="S170" s="3"/>
      <c r="T170" s="64"/>
      <c r="U170" s="3"/>
      <c r="V170" s="3"/>
      <c r="W170" s="3"/>
      <c r="X170" s="3"/>
      <c r="Y170" s="3"/>
      <c r="Z170" s="66"/>
      <c r="AA170" s="66"/>
    </row>
    <row r="171" spans="1:27">
      <c r="A171" s="64"/>
      <c r="B171" s="64"/>
      <c r="C171" s="64"/>
      <c r="D171" s="3"/>
      <c r="E171" s="3"/>
      <c r="F171" s="3"/>
      <c r="G171" s="3"/>
      <c r="H171" s="3"/>
      <c r="I171" s="3"/>
      <c r="J171" s="64"/>
      <c r="K171" s="3"/>
      <c r="L171" s="66"/>
      <c r="M171" s="3"/>
      <c r="N171" s="3"/>
      <c r="O171" s="286"/>
      <c r="P171" s="66"/>
      <c r="Q171" s="66"/>
      <c r="R171" s="66"/>
      <c r="S171" s="3"/>
      <c r="T171" s="64"/>
      <c r="U171" s="3"/>
      <c r="V171" s="3"/>
      <c r="W171" s="3"/>
      <c r="X171" s="3"/>
      <c r="Y171" s="3"/>
      <c r="Z171" s="66"/>
      <c r="AA171" s="66"/>
    </row>
    <row r="172" spans="1:27">
      <c r="A172" s="64"/>
      <c r="B172" s="64"/>
      <c r="C172" s="64"/>
      <c r="D172" s="3"/>
      <c r="E172" s="3"/>
      <c r="F172" s="3"/>
      <c r="G172" s="3"/>
      <c r="H172" s="3"/>
      <c r="I172" s="3"/>
      <c r="J172" s="64"/>
      <c r="K172" s="3"/>
      <c r="L172" s="66"/>
      <c r="M172" s="3"/>
      <c r="N172" s="3"/>
      <c r="O172" s="286"/>
      <c r="P172" s="66"/>
      <c r="Q172" s="66"/>
      <c r="R172" s="66"/>
      <c r="S172" s="3"/>
      <c r="T172" s="64"/>
      <c r="U172" s="3"/>
      <c r="V172" s="3"/>
      <c r="W172" s="3"/>
      <c r="X172" s="3"/>
      <c r="Y172" s="3"/>
      <c r="Z172" s="66"/>
      <c r="AA172" s="66"/>
    </row>
    <row r="173" spans="1:27">
      <c r="A173" s="64"/>
      <c r="B173" s="64"/>
      <c r="C173" s="64"/>
      <c r="D173" s="3"/>
      <c r="E173" s="3"/>
      <c r="F173" s="3"/>
      <c r="G173" s="3"/>
      <c r="H173" s="3"/>
      <c r="I173" s="3"/>
      <c r="J173" s="64"/>
      <c r="K173" s="3"/>
      <c r="L173" s="66"/>
      <c r="M173" s="3"/>
      <c r="N173" s="3"/>
      <c r="O173" s="286"/>
      <c r="P173" s="66"/>
      <c r="Q173" s="66"/>
      <c r="R173" s="66"/>
      <c r="S173" s="3"/>
      <c r="T173" s="64"/>
      <c r="U173" s="3"/>
      <c r="V173" s="3"/>
      <c r="W173" s="3"/>
      <c r="X173" s="3"/>
      <c r="Y173" s="3"/>
      <c r="Z173" s="66"/>
      <c r="AA173" s="66"/>
    </row>
    <row r="174" spans="1:27">
      <c r="A174" s="64"/>
      <c r="B174" s="64"/>
      <c r="C174" s="64"/>
      <c r="D174" s="3"/>
      <c r="E174" s="3"/>
      <c r="F174" s="3"/>
      <c r="G174" s="3"/>
      <c r="H174" s="3"/>
      <c r="I174" s="3"/>
      <c r="J174" s="64"/>
      <c r="K174" s="3"/>
      <c r="L174" s="66"/>
      <c r="M174" s="3"/>
      <c r="N174" s="3"/>
      <c r="O174" s="286"/>
      <c r="P174" s="66"/>
      <c r="Q174" s="66"/>
      <c r="R174" s="66"/>
      <c r="S174" s="3"/>
      <c r="T174" s="64"/>
      <c r="U174" s="3"/>
      <c r="V174" s="3"/>
      <c r="W174" s="3"/>
      <c r="X174" s="3"/>
      <c r="Y174" s="3"/>
      <c r="Z174" s="66"/>
      <c r="AA174" s="66"/>
    </row>
    <row r="175" spans="1:27">
      <c r="A175" s="64"/>
      <c r="B175" s="64"/>
      <c r="C175" s="64"/>
      <c r="D175" s="3"/>
      <c r="E175" s="3"/>
      <c r="F175" s="3"/>
      <c r="G175" s="3"/>
      <c r="H175" s="3"/>
      <c r="I175" s="3"/>
      <c r="J175" s="64"/>
      <c r="K175" s="3"/>
      <c r="L175" s="66"/>
      <c r="M175" s="3"/>
      <c r="N175" s="3"/>
      <c r="O175" s="286"/>
      <c r="P175" s="66"/>
      <c r="Q175" s="66"/>
      <c r="R175" s="66"/>
      <c r="S175" s="3"/>
      <c r="T175" s="64"/>
      <c r="U175" s="3"/>
      <c r="V175" s="3"/>
      <c r="W175" s="3"/>
      <c r="X175" s="3"/>
      <c r="Y175" s="3"/>
      <c r="Z175" s="66"/>
      <c r="AA175" s="66"/>
    </row>
    <row r="176" spans="1:27">
      <c r="A176" s="64"/>
      <c r="B176" s="64"/>
      <c r="C176" s="64"/>
      <c r="D176" s="3"/>
      <c r="E176" s="3"/>
      <c r="F176" s="3"/>
      <c r="G176" s="3"/>
      <c r="H176" s="3"/>
      <c r="I176" s="3"/>
      <c r="J176" s="64"/>
      <c r="K176" s="3"/>
      <c r="L176" s="66"/>
      <c r="M176" s="3"/>
      <c r="N176" s="3"/>
      <c r="O176" s="286"/>
      <c r="P176" s="66"/>
      <c r="Q176" s="66"/>
      <c r="R176" s="66"/>
      <c r="S176" s="3"/>
      <c r="T176" s="64"/>
      <c r="U176" s="3"/>
      <c r="V176" s="3"/>
      <c r="W176" s="3"/>
      <c r="X176" s="3"/>
      <c r="Y176" s="3"/>
      <c r="Z176" s="66"/>
      <c r="AA176" s="66"/>
    </row>
    <row r="177" spans="1:27">
      <c r="A177" s="64"/>
      <c r="B177" s="64"/>
      <c r="C177" s="64"/>
      <c r="D177" s="3"/>
      <c r="E177" s="3"/>
      <c r="F177" s="3"/>
      <c r="G177" s="3"/>
      <c r="H177" s="3"/>
      <c r="I177" s="3"/>
      <c r="J177" s="64"/>
      <c r="K177" s="3"/>
      <c r="L177" s="66"/>
      <c r="M177" s="3"/>
      <c r="N177" s="3"/>
      <c r="O177" s="286"/>
      <c r="P177" s="66"/>
      <c r="Q177" s="66"/>
      <c r="R177" s="66"/>
      <c r="S177" s="3"/>
      <c r="T177" s="64"/>
      <c r="U177" s="3"/>
      <c r="V177" s="3"/>
      <c r="W177" s="3"/>
      <c r="X177" s="3"/>
      <c r="Y177" s="3"/>
      <c r="Z177" s="66"/>
      <c r="AA177" s="66"/>
    </row>
    <row r="178" spans="1:27">
      <c r="A178" s="64"/>
      <c r="B178" s="64"/>
      <c r="C178" s="64"/>
      <c r="D178" s="3"/>
      <c r="E178" s="3"/>
      <c r="F178" s="3"/>
      <c r="G178" s="3"/>
      <c r="H178" s="3"/>
      <c r="I178" s="3"/>
      <c r="J178" s="64"/>
      <c r="K178" s="3"/>
      <c r="L178" s="66"/>
      <c r="M178" s="3"/>
      <c r="N178" s="3"/>
      <c r="O178" s="286"/>
      <c r="P178" s="66"/>
      <c r="Q178" s="66"/>
      <c r="R178" s="66"/>
      <c r="S178" s="3"/>
      <c r="T178" s="64"/>
      <c r="U178" s="3"/>
      <c r="V178" s="3"/>
      <c r="W178" s="3"/>
      <c r="X178" s="3"/>
      <c r="Y178" s="3"/>
      <c r="Z178" s="66"/>
      <c r="AA178" s="66"/>
    </row>
    <row r="179" spans="1:27">
      <c r="A179" s="64"/>
      <c r="B179" s="64"/>
      <c r="C179" s="64"/>
      <c r="D179" s="3"/>
      <c r="E179" s="3"/>
      <c r="F179" s="3"/>
      <c r="G179" s="3"/>
      <c r="H179" s="3"/>
      <c r="I179" s="3"/>
      <c r="J179" s="64"/>
      <c r="K179" s="3"/>
      <c r="L179" s="66"/>
      <c r="M179" s="3"/>
      <c r="N179" s="3"/>
      <c r="O179" s="286"/>
      <c r="P179" s="66"/>
      <c r="Q179" s="66"/>
      <c r="R179" s="66"/>
      <c r="S179" s="3"/>
      <c r="T179" s="64"/>
      <c r="U179" s="3"/>
      <c r="V179" s="3"/>
      <c r="W179" s="3"/>
      <c r="X179" s="3"/>
      <c r="Y179" s="3"/>
      <c r="Z179" s="66"/>
      <c r="AA179" s="66"/>
    </row>
    <row r="180" spans="1:27">
      <c r="A180" s="64"/>
      <c r="B180" s="64"/>
      <c r="C180" s="64"/>
      <c r="D180" s="3"/>
      <c r="E180" s="3"/>
      <c r="F180" s="3"/>
      <c r="G180" s="3"/>
      <c r="H180" s="3"/>
      <c r="I180" s="3"/>
      <c r="J180" s="64"/>
      <c r="K180" s="3"/>
      <c r="L180" s="66"/>
      <c r="M180" s="3"/>
      <c r="N180" s="3"/>
      <c r="O180" s="286"/>
      <c r="P180" s="66"/>
      <c r="Q180" s="66"/>
      <c r="R180" s="66"/>
      <c r="S180" s="3"/>
      <c r="T180" s="64"/>
      <c r="U180" s="3"/>
      <c r="V180" s="3"/>
      <c r="W180" s="3"/>
      <c r="X180" s="3"/>
      <c r="Y180" s="3"/>
      <c r="Z180" s="66"/>
      <c r="AA180" s="66"/>
    </row>
    <row r="181" spans="1:27">
      <c r="A181" s="64"/>
      <c r="B181" s="64"/>
      <c r="C181" s="64"/>
      <c r="D181" s="3"/>
      <c r="E181" s="3"/>
      <c r="F181" s="3"/>
      <c r="G181" s="3"/>
      <c r="H181" s="3"/>
      <c r="I181" s="3"/>
      <c r="J181" s="64"/>
      <c r="K181" s="3"/>
      <c r="L181" s="66"/>
      <c r="M181" s="3"/>
      <c r="N181" s="3"/>
      <c r="O181" s="286"/>
      <c r="P181" s="66"/>
      <c r="Q181" s="66"/>
      <c r="R181" s="66"/>
      <c r="S181" s="3"/>
      <c r="T181" s="64"/>
      <c r="U181" s="3"/>
      <c r="V181" s="3"/>
      <c r="W181" s="3"/>
      <c r="X181" s="3"/>
      <c r="Y181" s="3"/>
      <c r="Z181" s="66"/>
      <c r="AA181" s="66"/>
    </row>
    <row r="182" spans="1:27">
      <c r="A182" s="64"/>
      <c r="B182" s="64"/>
      <c r="C182" s="64"/>
      <c r="D182" s="3"/>
      <c r="E182" s="3"/>
      <c r="F182" s="3"/>
      <c r="G182" s="3"/>
      <c r="H182" s="3"/>
      <c r="I182" s="3"/>
      <c r="J182" s="64"/>
      <c r="K182" s="3"/>
      <c r="L182" s="66"/>
      <c r="M182" s="3"/>
      <c r="N182" s="3"/>
      <c r="O182" s="286"/>
      <c r="P182" s="66"/>
      <c r="Q182" s="66"/>
      <c r="R182" s="66"/>
      <c r="S182" s="3"/>
      <c r="T182" s="64"/>
      <c r="U182" s="3"/>
      <c r="V182" s="3"/>
      <c r="W182" s="3"/>
      <c r="X182" s="3"/>
      <c r="Y182" s="3"/>
      <c r="Z182" s="66"/>
      <c r="AA182" s="66"/>
    </row>
    <row r="183" spans="1:27">
      <c r="A183" s="64"/>
      <c r="B183" s="64"/>
      <c r="C183" s="64"/>
      <c r="D183" s="3"/>
      <c r="E183" s="3"/>
      <c r="F183" s="3"/>
      <c r="G183" s="3"/>
      <c r="H183" s="3"/>
      <c r="I183" s="3"/>
      <c r="J183" s="64"/>
      <c r="K183" s="3"/>
      <c r="L183" s="66"/>
      <c r="M183" s="3"/>
      <c r="N183" s="3"/>
      <c r="O183" s="286"/>
      <c r="P183" s="66"/>
      <c r="Q183" s="66"/>
      <c r="R183" s="66"/>
      <c r="S183" s="3"/>
      <c r="T183" s="64"/>
      <c r="U183" s="3"/>
      <c r="V183" s="3"/>
      <c r="W183" s="3"/>
      <c r="X183" s="3"/>
      <c r="Y183" s="3"/>
      <c r="Z183" s="66"/>
      <c r="AA183" s="66"/>
    </row>
    <row r="184" spans="1:27">
      <c r="A184" s="64"/>
      <c r="B184" s="64"/>
      <c r="C184" s="64"/>
      <c r="D184" s="3"/>
      <c r="E184" s="3"/>
      <c r="F184" s="3"/>
      <c r="G184" s="3"/>
      <c r="H184" s="3"/>
      <c r="I184" s="3"/>
      <c r="J184" s="64"/>
      <c r="K184" s="3"/>
      <c r="L184" s="66"/>
      <c r="M184" s="3"/>
      <c r="N184" s="3"/>
      <c r="O184" s="286"/>
      <c r="P184" s="66"/>
      <c r="Q184" s="66"/>
      <c r="R184" s="66"/>
      <c r="S184" s="3"/>
      <c r="T184" s="64"/>
      <c r="U184" s="3"/>
      <c r="V184" s="3"/>
      <c r="W184" s="3"/>
      <c r="X184" s="3"/>
      <c r="Y184" s="3"/>
      <c r="Z184" s="66"/>
      <c r="AA184" s="66"/>
    </row>
    <row r="185" spans="1:27">
      <c r="A185" s="64"/>
      <c r="B185" s="64"/>
      <c r="C185" s="64"/>
      <c r="D185" s="3"/>
      <c r="E185" s="3"/>
      <c r="F185" s="3"/>
      <c r="G185" s="3"/>
      <c r="H185" s="3"/>
      <c r="I185" s="3"/>
      <c r="J185" s="64"/>
      <c r="K185" s="3"/>
      <c r="L185" s="66"/>
      <c r="M185" s="3"/>
      <c r="N185" s="3"/>
      <c r="O185" s="286"/>
      <c r="P185" s="66"/>
      <c r="Q185" s="66"/>
      <c r="R185" s="66"/>
      <c r="S185" s="3"/>
      <c r="T185" s="64"/>
      <c r="U185" s="3"/>
      <c r="V185" s="3"/>
      <c r="W185" s="3"/>
      <c r="X185" s="3"/>
      <c r="Y185" s="3"/>
      <c r="Z185" s="66"/>
      <c r="AA185" s="66"/>
    </row>
    <row r="186" spans="1:27">
      <c r="A186" s="64"/>
      <c r="B186" s="64"/>
      <c r="C186" s="64"/>
      <c r="D186" s="3"/>
      <c r="E186" s="3"/>
      <c r="F186" s="3"/>
      <c r="G186" s="3"/>
      <c r="H186" s="3"/>
      <c r="I186" s="3"/>
      <c r="J186" s="64"/>
      <c r="K186" s="3"/>
      <c r="L186" s="66"/>
      <c r="M186" s="3"/>
      <c r="N186" s="3"/>
      <c r="O186" s="286"/>
      <c r="P186" s="66"/>
      <c r="Q186" s="66"/>
      <c r="R186" s="66"/>
      <c r="S186" s="3"/>
      <c r="T186" s="64"/>
      <c r="U186" s="3"/>
      <c r="V186" s="3"/>
      <c r="W186" s="3"/>
      <c r="X186" s="3"/>
      <c r="Y186" s="3"/>
      <c r="Z186" s="66"/>
      <c r="AA186" s="66"/>
    </row>
    <row r="187" spans="1:27">
      <c r="A187" s="64"/>
      <c r="B187" s="64"/>
      <c r="C187" s="64"/>
      <c r="D187" s="3"/>
      <c r="E187" s="3"/>
      <c r="F187" s="3"/>
      <c r="G187" s="3"/>
      <c r="H187" s="3"/>
      <c r="I187" s="3"/>
      <c r="J187" s="64"/>
      <c r="K187" s="3"/>
      <c r="L187" s="66"/>
      <c r="M187" s="3"/>
      <c r="N187" s="3"/>
      <c r="O187" s="286"/>
      <c r="P187" s="66"/>
      <c r="Q187" s="66"/>
      <c r="R187" s="66"/>
      <c r="S187" s="3"/>
      <c r="T187" s="64"/>
      <c r="U187" s="3"/>
      <c r="V187" s="3"/>
      <c r="W187" s="3"/>
      <c r="X187" s="3"/>
      <c r="Y187" s="3"/>
      <c r="Z187" s="66"/>
      <c r="AA187" s="66"/>
    </row>
    <row r="188" spans="1:27">
      <c r="A188" s="64"/>
      <c r="B188" s="64"/>
      <c r="C188" s="64"/>
      <c r="D188" s="3"/>
      <c r="E188" s="3"/>
      <c r="F188" s="3"/>
      <c r="G188" s="3"/>
      <c r="H188" s="3"/>
      <c r="I188" s="3"/>
      <c r="J188" s="64"/>
      <c r="K188" s="3"/>
      <c r="L188" s="66"/>
      <c r="M188" s="3"/>
      <c r="N188" s="3"/>
      <c r="O188" s="286"/>
      <c r="P188" s="66"/>
      <c r="Q188" s="66"/>
      <c r="R188" s="66"/>
      <c r="S188" s="3"/>
      <c r="T188" s="64"/>
      <c r="U188" s="3"/>
      <c r="V188" s="3"/>
      <c r="W188" s="3"/>
      <c r="X188" s="3"/>
      <c r="Y188" s="3"/>
      <c r="Z188" s="66"/>
      <c r="AA188" s="66"/>
    </row>
    <row r="189" spans="1:27">
      <c r="A189" s="64"/>
      <c r="B189" s="64"/>
      <c r="C189" s="64"/>
      <c r="D189" s="3"/>
      <c r="E189" s="3"/>
      <c r="F189" s="3"/>
      <c r="G189" s="3"/>
      <c r="H189" s="3"/>
      <c r="I189" s="3"/>
      <c r="J189" s="64"/>
      <c r="K189" s="3"/>
      <c r="L189" s="66"/>
      <c r="M189" s="3"/>
      <c r="N189" s="3"/>
      <c r="O189" s="286"/>
      <c r="P189" s="66"/>
      <c r="Q189" s="66"/>
      <c r="R189" s="66"/>
      <c r="S189" s="3"/>
      <c r="T189" s="64"/>
      <c r="U189" s="3"/>
      <c r="V189" s="3"/>
      <c r="W189" s="3"/>
      <c r="X189" s="3"/>
      <c r="Y189" s="3"/>
      <c r="Z189" s="66"/>
      <c r="AA189" s="66"/>
    </row>
    <row r="190" spans="1:27">
      <c r="A190" s="64"/>
      <c r="B190" s="64"/>
      <c r="C190" s="64"/>
      <c r="D190" s="3"/>
      <c r="E190" s="3"/>
      <c r="F190" s="3"/>
      <c r="G190" s="3"/>
      <c r="H190" s="3"/>
      <c r="I190" s="3"/>
      <c r="J190" s="64"/>
      <c r="K190" s="3"/>
      <c r="L190" s="66"/>
      <c r="M190" s="3"/>
      <c r="N190" s="3"/>
      <c r="O190" s="286"/>
      <c r="P190" s="66"/>
      <c r="Q190" s="66"/>
      <c r="R190" s="66"/>
      <c r="S190" s="3"/>
      <c r="T190" s="64"/>
      <c r="U190" s="3"/>
      <c r="V190" s="3"/>
      <c r="W190" s="3"/>
      <c r="X190" s="3"/>
      <c r="Y190" s="3"/>
      <c r="Z190" s="66"/>
      <c r="AA190" s="66"/>
    </row>
    <row r="191" spans="1:27">
      <c r="A191" s="64"/>
      <c r="B191" s="64"/>
      <c r="C191" s="64"/>
      <c r="D191" s="3"/>
      <c r="E191" s="3"/>
      <c r="F191" s="3"/>
      <c r="G191" s="3"/>
      <c r="H191" s="3"/>
      <c r="I191" s="3"/>
      <c r="J191" s="64"/>
      <c r="K191" s="3"/>
      <c r="L191" s="66"/>
      <c r="M191" s="3"/>
      <c r="N191" s="3"/>
      <c r="O191" s="286"/>
      <c r="P191" s="66"/>
      <c r="Q191" s="66"/>
      <c r="R191" s="66"/>
      <c r="S191" s="3"/>
      <c r="T191" s="64"/>
      <c r="U191" s="3"/>
      <c r="V191" s="3"/>
      <c r="W191" s="3"/>
      <c r="X191" s="3"/>
      <c r="Y191" s="3"/>
      <c r="Z191" s="66"/>
      <c r="AA191" s="66"/>
    </row>
    <row r="192" spans="1:27">
      <c r="A192" s="64"/>
      <c r="B192" s="64"/>
      <c r="C192" s="64"/>
      <c r="D192" s="3"/>
      <c r="E192" s="3"/>
      <c r="F192" s="3"/>
      <c r="G192" s="3"/>
      <c r="H192" s="3"/>
      <c r="I192" s="3"/>
      <c r="J192" s="64"/>
      <c r="K192" s="3"/>
      <c r="L192" s="66"/>
      <c r="M192" s="3"/>
      <c r="N192" s="3"/>
      <c r="O192" s="286"/>
      <c r="P192" s="66"/>
      <c r="Q192" s="66"/>
      <c r="R192" s="66"/>
      <c r="S192" s="3"/>
      <c r="T192" s="64"/>
      <c r="U192" s="3"/>
      <c r="V192" s="3"/>
      <c r="W192" s="3"/>
      <c r="X192" s="3"/>
      <c r="Y192" s="3"/>
      <c r="Z192" s="66"/>
      <c r="AA192" s="66"/>
    </row>
    <row r="193" spans="1:27">
      <c r="A193" s="64"/>
      <c r="B193" s="64"/>
      <c r="C193" s="64"/>
      <c r="D193" s="3"/>
      <c r="E193" s="3"/>
      <c r="F193" s="3"/>
      <c r="G193" s="3"/>
      <c r="H193" s="3"/>
      <c r="I193" s="3"/>
      <c r="J193" s="64"/>
      <c r="K193" s="3"/>
      <c r="L193" s="66"/>
      <c r="M193" s="3"/>
      <c r="N193" s="3"/>
      <c r="O193" s="286"/>
      <c r="P193" s="66"/>
      <c r="Q193" s="66"/>
      <c r="R193" s="66"/>
      <c r="S193" s="3"/>
      <c r="T193" s="64"/>
      <c r="U193" s="3"/>
      <c r="V193" s="3"/>
      <c r="W193" s="3"/>
      <c r="X193" s="3"/>
      <c r="Y193" s="3"/>
      <c r="Z193" s="66"/>
      <c r="AA193" s="66"/>
    </row>
    <row r="194" spans="1:27">
      <c r="A194" s="64"/>
      <c r="B194" s="64"/>
      <c r="C194" s="64"/>
      <c r="D194" s="3"/>
      <c r="E194" s="3"/>
      <c r="F194" s="3"/>
      <c r="G194" s="3"/>
      <c r="H194" s="3"/>
      <c r="I194" s="3"/>
      <c r="J194" s="64"/>
      <c r="K194" s="3"/>
      <c r="L194" s="66"/>
      <c r="M194" s="3"/>
      <c r="N194" s="3"/>
      <c r="O194" s="286"/>
      <c r="P194" s="66"/>
      <c r="Q194" s="66"/>
      <c r="R194" s="66"/>
      <c r="S194" s="3"/>
      <c r="T194" s="64"/>
      <c r="U194" s="3"/>
      <c r="V194" s="3"/>
      <c r="W194" s="3"/>
      <c r="X194" s="3"/>
      <c r="Y194" s="3"/>
      <c r="Z194" s="66"/>
      <c r="AA194" s="66"/>
    </row>
    <row r="195" spans="1:27">
      <c r="A195" s="64"/>
      <c r="B195" s="64"/>
      <c r="C195" s="64"/>
      <c r="D195" s="3"/>
      <c r="E195" s="3"/>
      <c r="F195" s="3"/>
      <c r="G195" s="3"/>
      <c r="H195" s="3"/>
      <c r="I195" s="3"/>
      <c r="J195" s="64"/>
      <c r="K195" s="3"/>
      <c r="L195" s="66"/>
      <c r="M195" s="3"/>
      <c r="N195" s="3"/>
      <c r="O195" s="286"/>
      <c r="P195" s="66"/>
      <c r="Q195" s="66"/>
      <c r="R195" s="66"/>
      <c r="S195" s="3"/>
      <c r="T195" s="64"/>
      <c r="U195" s="3"/>
      <c r="V195" s="3"/>
      <c r="W195" s="3"/>
      <c r="X195" s="3"/>
      <c r="Y195" s="3"/>
      <c r="Z195" s="66"/>
      <c r="AA195" s="66"/>
    </row>
    <row r="196" spans="1:27">
      <c r="A196" s="64"/>
      <c r="B196" s="64"/>
      <c r="C196" s="64"/>
      <c r="D196" s="3"/>
      <c r="E196" s="3"/>
      <c r="F196" s="3"/>
      <c r="G196" s="3"/>
      <c r="H196" s="3"/>
      <c r="I196" s="3"/>
      <c r="J196" s="64"/>
      <c r="K196" s="3"/>
      <c r="L196" s="66"/>
      <c r="M196" s="3"/>
      <c r="N196" s="3"/>
      <c r="O196" s="286"/>
      <c r="P196" s="66"/>
      <c r="Q196" s="66"/>
      <c r="R196" s="66"/>
      <c r="S196" s="3"/>
      <c r="T196" s="64"/>
      <c r="U196" s="3"/>
      <c r="V196" s="3"/>
      <c r="W196" s="3"/>
      <c r="X196" s="3"/>
      <c r="Y196" s="3"/>
      <c r="Z196" s="66"/>
      <c r="AA196" s="66"/>
    </row>
    <row r="197" spans="1:27">
      <c r="A197" s="64"/>
      <c r="B197" s="64"/>
      <c r="C197" s="64"/>
      <c r="D197" s="3"/>
      <c r="E197" s="3"/>
      <c r="F197" s="3"/>
      <c r="G197" s="3"/>
      <c r="H197" s="3"/>
      <c r="I197" s="3"/>
      <c r="J197" s="64"/>
      <c r="K197" s="3"/>
      <c r="L197" s="66"/>
      <c r="M197" s="3"/>
      <c r="N197" s="3"/>
      <c r="O197" s="286"/>
      <c r="P197" s="66"/>
      <c r="Q197" s="66"/>
      <c r="R197" s="66"/>
      <c r="S197" s="3"/>
      <c r="T197" s="64"/>
      <c r="U197" s="3"/>
      <c r="V197" s="3"/>
      <c r="W197" s="3"/>
      <c r="X197" s="3"/>
      <c r="Y197" s="3"/>
      <c r="Z197" s="66"/>
      <c r="AA197" s="66"/>
    </row>
    <row r="198" spans="1:27">
      <c r="A198" s="64"/>
      <c r="B198" s="64"/>
      <c r="C198" s="64"/>
      <c r="D198" s="3"/>
      <c r="E198" s="3"/>
      <c r="F198" s="3"/>
      <c r="G198" s="3"/>
      <c r="H198" s="3"/>
      <c r="I198" s="3"/>
      <c r="J198" s="64"/>
      <c r="K198" s="3"/>
      <c r="L198" s="66"/>
      <c r="M198" s="3"/>
      <c r="N198" s="3"/>
      <c r="O198" s="286"/>
      <c r="P198" s="66"/>
      <c r="Q198" s="66"/>
      <c r="R198" s="66"/>
      <c r="S198" s="3"/>
      <c r="T198" s="64"/>
      <c r="U198" s="3"/>
      <c r="V198" s="3"/>
      <c r="W198" s="3"/>
      <c r="X198" s="3"/>
      <c r="Y198" s="3"/>
      <c r="Z198" s="66"/>
      <c r="AA198" s="66"/>
    </row>
    <row r="199" spans="1:27">
      <c r="A199" s="64"/>
      <c r="B199" s="64"/>
      <c r="C199" s="64"/>
      <c r="D199" s="3"/>
      <c r="E199" s="3"/>
      <c r="F199" s="3"/>
      <c r="G199" s="3"/>
      <c r="H199" s="3"/>
      <c r="I199" s="3"/>
      <c r="J199" s="64"/>
      <c r="K199" s="3"/>
      <c r="L199" s="66"/>
      <c r="M199" s="3"/>
      <c r="N199" s="3"/>
      <c r="O199" s="286"/>
      <c r="P199" s="66"/>
      <c r="Q199" s="66"/>
      <c r="R199" s="66"/>
      <c r="S199" s="3"/>
      <c r="T199" s="64"/>
      <c r="U199" s="3"/>
      <c r="V199" s="3"/>
      <c r="W199" s="3"/>
      <c r="X199" s="3"/>
      <c r="Y199" s="3"/>
      <c r="Z199" s="66"/>
      <c r="AA199" s="66"/>
    </row>
    <row r="200" spans="1:27">
      <c r="A200" s="64"/>
      <c r="B200" s="64"/>
      <c r="C200" s="64"/>
      <c r="D200" s="3"/>
      <c r="E200" s="3"/>
      <c r="F200" s="3"/>
      <c r="G200" s="3"/>
      <c r="H200" s="3"/>
      <c r="I200" s="3"/>
      <c r="J200" s="64"/>
      <c r="K200" s="3"/>
      <c r="L200" s="66"/>
      <c r="M200" s="3"/>
      <c r="N200" s="3"/>
      <c r="O200" s="286"/>
      <c r="P200" s="66"/>
      <c r="Q200" s="66"/>
      <c r="R200" s="66"/>
      <c r="S200" s="3"/>
      <c r="T200" s="64"/>
      <c r="U200" s="3"/>
      <c r="V200" s="3"/>
      <c r="W200" s="3"/>
      <c r="X200" s="3"/>
      <c r="Y200" s="3"/>
      <c r="Z200" s="66"/>
      <c r="AA200" s="66"/>
    </row>
    <row r="201" spans="1:27">
      <c r="A201" s="64"/>
      <c r="B201" s="64"/>
      <c r="C201" s="64"/>
      <c r="D201" s="3"/>
      <c r="E201" s="3"/>
      <c r="F201" s="3"/>
      <c r="G201" s="3"/>
      <c r="H201" s="3"/>
      <c r="I201" s="3"/>
      <c r="J201" s="64"/>
      <c r="K201" s="3"/>
      <c r="L201" s="66"/>
      <c r="M201" s="3"/>
      <c r="N201" s="3"/>
      <c r="O201" s="286"/>
      <c r="P201" s="66"/>
      <c r="Q201" s="66"/>
      <c r="R201" s="66"/>
      <c r="S201" s="3"/>
      <c r="T201" s="64"/>
      <c r="U201" s="3"/>
      <c r="V201" s="3"/>
      <c r="W201" s="3"/>
      <c r="X201" s="3"/>
      <c r="Y201" s="3"/>
      <c r="Z201" s="66"/>
      <c r="AA201" s="66"/>
    </row>
  </sheetData>
  <mergeCells count="26">
    <mergeCell ref="A1:E1"/>
    <mergeCell ref="A2:R2"/>
    <mergeCell ref="P3:R3"/>
    <mergeCell ref="T3:V3"/>
    <mergeCell ref="W3:Y3"/>
    <mergeCell ref="A5:E5"/>
    <mergeCell ref="A6:E6"/>
    <mergeCell ref="A11:E11"/>
    <mergeCell ref="A17:E17"/>
    <mergeCell ref="A24:E24"/>
    <mergeCell ref="A32:E3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pane ySplit="4" topLeftCell="A5" activePane="bottomLeft" state="frozen"/>
      <selection/>
      <selection pane="bottomLeft" activeCell="A1" sqref="A1:E1"/>
    </sheetView>
  </sheetViews>
  <sheetFormatPr defaultColWidth="8.75" defaultRowHeight="14.25"/>
  <cols>
    <col min="1" max="1" width="4" customWidth="1"/>
    <col min="2" max="2" width="5.08333333333333" customWidth="1"/>
    <col min="3" max="3" width="5.08333333333333" hidden="1" customWidth="1"/>
    <col min="4" max="4" width="11.0833333333333" customWidth="1"/>
    <col min="5" max="5" width="18.5833333333333" customWidth="1"/>
    <col min="6" max="6" width="6.75" customWidth="1"/>
    <col min="7" max="7" width="10.5833333333333" customWidth="1"/>
    <col min="8" max="8" width="24" customWidth="1"/>
    <col min="9" max="9" width="7" customWidth="1"/>
    <col min="10" max="10" width="10.25" customWidth="1"/>
    <col min="11" max="11" width="5.83333333333333" customWidth="1"/>
    <col min="12" max="12" width="13.25" customWidth="1"/>
    <col min="13" max="13" width="9.5" customWidth="1"/>
    <col min="14" max="14" width="17" customWidth="1"/>
    <col min="15" max="15" width="14.25" customWidth="1"/>
    <col min="16" max="16" width="13.0833333333333" customWidth="1"/>
    <col min="17" max="17" width="15.75" customWidth="1"/>
    <col min="18" max="18" width="18.8333333333333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1"/>
      <c r="E1" s="1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88" t="s">
        <v>16</v>
      </c>
      <c r="Q3" s="88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88" t="s">
        <v>21</v>
      </c>
      <c r="Q4" s="88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6" t="s">
        <v>1149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39">
        <f>SUM(L6+L16+L28+L44+L66+L78+L85)</f>
        <v>497740</v>
      </c>
      <c r="M5" s="40"/>
      <c r="N5" s="40"/>
      <c r="O5" s="40"/>
      <c r="P5" s="89">
        <f>SUM(P6+P16+P28+P44+P66+P78+P85)</f>
        <v>497740</v>
      </c>
      <c r="Q5" s="89">
        <f>SUM(Q6+Q16+Q28+Q44+Q66+Q78+Q85)</f>
        <v>497740</v>
      </c>
      <c r="R5" s="39">
        <f>SUM(R6+R16+R28+R44+R66+R78+R85)</f>
        <v>0</v>
      </c>
      <c r="S5" s="48"/>
      <c r="T5" s="36">
        <v>1746</v>
      </c>
      <c r="U5" s="50">
        <v>622</v>
      </c>
      <c r="V5" s="50">
        <v>0</v>
      </c>
      <c r="W5" s="46">
        <f>600*0.4</f>
        <v>240</v>
      </c>
      <c r="X5" s="46">
        <f>800*0.4</f>
        <v>320</v>
      </c>
      <c r="Y5" s="46">
        <v>640</v>
      </c>
      <c r="Z5" s="52">
        <f>SUM(T5*W5+U5*X5+V5*Y5)</f>
        <v>618080</v>
      </c>
      <c r="AA5" s="52">
        <f>SUM(T5*W5+U5*X5+V5*Y5-P5)</f>
        <v>120340</v>
      </c>
    </row>
    <row r="6" ht="29.15" customHeight="1" spans="1:27">
      <c r="A6" s="16" t="s">
        <v>1150</v>
      </c>
      <c r="B6" s="17"/>
      <c r="C6" s="17"/>
      <c r="D6" s="17"/>
      <c r="E6" s="69"/>
      <c r="F6" s="19"/>
      <c r="G6" s="19"/>
      <c r="H6" s="20"/>
      <c r="I6" s="20"/>
      <c r="J6" s="20"/>
      <c r="K6" s="20"/>
      <c r="L6" s="39">
        <f>SUM(L7:L15)</f>
        <v>38900</v>
      </c>
      <c r="M6" s="40"/>
      <c r="N6" s="40"/>
      <c r="O6" s="40"/>
      <c r="P6" s="89">
        <f>SUM(P7:P15)</f>
        <v>38900</v>
      </c>
      <c r="Q6" s="89">
        <f>SUM(Q7:Q15)</f>
        <v>38900</v>
      </c>
      <c r="R6" s="39">
        <f>SUM(R7:R15)</f>
        <v>0</v>
      </c>
      <c r="S6" s="48"/>
      <c r="T6" s="64"/>
      <c r="U6" s="93"/>
      <c r="V6" s="2"/>
      <c r="W6" s="2"/>
      <c r="X6" s="2"/>
      <c r="Y6" s="2"/>
      <c r="Z6" s="31"/>
      <c r="AA6" s="31"/>
    </row>
    <row r="7" ht="23.15" customHeight="1" spans="1:27">
      <c r="A7" s="71">
        <v>1</v>
      </c>
      <c r="B7" s="27" t="s">
        <v>42</v>
      </c>
      <c r="C7" s="71"/>
      <c r="D7" s="26" t="s">
        <v>1151</v>
      </c>
      <c r="E7" s="71" t="s">
        <v>60</v>
      </c>
      <c r="F7" s="71"/>
      <c r="G7" s="71" t="s">
        <v>62</v>
      </c>
      <c r="H7" s="71" t="s">
        <v>60</v>
      </c>
      <c r="I7" s="71" t="s">
        <v>64</v>
      </c>
      <c r="J7" s="71">
        <v>4000</v>
      </c>
      <c r="K7" s="71">
        <v>2</v>
      </c>
      <c r="L7" s="71">
        <f>J7*K7</f>
        <v>8000</v>
      </c>
      <c r="M7" s="71" t="s">
        <v>197</v>
      </c>
      <c r="N7" s="71"/>
      <c r="O7" s="71" t="s">
        <v>1152</v>
      </c>
      <c r="P7" s="116">
        <f t="shared" ref="P7:P15" si="0">SUM(L7)</f>
        <v>8000</v>
      </c>
      <c r="Q7" s="116">
        <v>8000</v>
      </c>
      <c r="R7" s="116">
        <f t="shared" ref="R7:R15" si="1">SUM(P7-Q7)</f>
        <v>0</v>
      </c>
      <c r="S7" s="71"/>
      <c r="T7" s="270"/>
      <c r="U7" s="270"/>
      <c r="V7" s="270"/>
      <c r="W7" s="270"/>
      <c r="X7" s="270"/>
      <c r="Y7" s="270"/>
      <c r="Z7" s="270"/>
      <c r="AA7" s="270"/>
    </row>
    <row r="8" ht="23.15" customHeight="1" spans="1:27">
      <c r="A8" s="71">
        <v>2</v>
      </c>
      <c r="B8" s="27" t="s">
        <v>42</v>
      </c>
      <c r="C8" s="71"/>
      <c r="D8" s="26" t="s">
        <v>1151</v>
      </c>
      <c r="E8" s="71" t="s">
        <v>1141</v>
      </c>
      <c r="F8" s="71"/>
      <c r="G8" s="71" t="s">
        <v>62</v>
      </c>
      <c r="H8" s="71" t="s">
        <v>1141</v>
      </c>
      <c r="I8" s="71" t="s">
        <v>64</v>
      </c>
      <c r="J8" s="71">
        <v>4000</v>
      </c>
      <c r="K8" s="71">
        <v>1</v>
      </c>
      <c r="L8" s="77">
        <f t="shared" ref="L8:L15" si="2">SUM(J8*K8)</f>
        <v>4000</v>
      </c>
      <c r="M8" s="26" t="s">
        <v>197</v>
      </c>
      <c r="N8" s="26"/>
      <c r="O8" s="71" t="s">
        <v>1152</v>
      </c>
      <c r="P8" s="116">
        <f t="shared" si="0"/>
        <v>4000</v>
      </c>
      <c r="Q8" s="116">
        <v>4000</v>
      </c>
      <c r="R8" s="116">
        <f t="shared" si="1"/>
        <v>0</v>
      </c>
      <c r="S8" s="71"/>
      <c r="T8" s="270"/>
      <c r="U8" s="270"/>
      <c r="V8" s="270"/>
      <c r="W8" s="270"/>
      <c r="X8" s="270"/>
      <c r="Y8" s="270"/>
      <c r="Z8" s="270"/>
      <c r="AA8" s="270"/>
    </row>
    <row r="9" ht="23.15" customHeight="1" spans="1:27">
      <c r="A9" s="71">
        <v>3</v>
      </c>
      <c r="B9" s="27" t="s">
        <v>42</v>
      </c>
      <c r="C9" s="71"/>
      <c r="D9" s="26" t="s">
        <v>1151</v>
      </c>
      <c r="E9" s="71" t="s">
        <v>115</v>
      </c>
      <c r="F9" s="71"/>
      <c r="G9" s="71" t="s">
        <v>62</v>
      </c>
      <c r="H9" s="71" t="s">
        <v>1153</v>
      </c>
      <c r="I9" s="71" t="s">
        <v>64</v>
      </c>
      <c r="J9" s="71">
        <v>1000</v>
      </c>
      <c r="K9" s="71">
        <v>1</v>
      </c>
      <c r="L9" s="77">
        <f t="shared" si="2"/>
        <v>1000</v>
      </c>
      <c r="M9" s="26" t="s">
        <v>197</v>
      </c>
      <c r="N9" s="26"/>
      <c r="O9" s="71" t="s">
        <v>1152</v>
      </c>
      <c r="P9" s="116">
        <f t="shared" si="0"/>
        <v>1000</v>
      </c>
      <c r="Q9" s="116">
        <v>1000</v>
      </c>
      <c r="R9" s="116">
        <f t="shared" si="1"/>
        <v>0</v>
      </c>
      <c r="S9" s="71"/>
      <c r="T9" s="270"/>
      <c r="U9" s="270"/>
      <c r="V9" s="270"/>
      <c r="W9" s="270"/>
      <c r="X9" s="270"/>
      <c r="Y9" s="270"/>
      <c r="Z9" s="270"/>
      <c r="AA9" s="270"/>
    </row>
    <row r="10" ht="23.15" customHeight="1" spans="1:27">
      <c r="A10" s="71">
        <v>4</v>
      </c>
      <c r="B10" s="27" t="s">
        <v>42</v>
      </c>
      <c r="C10" s="71"/>
      <c r="D10" s="26" t="s">
        <v>1151</v>
      </c>
      <c r="E10" s="71" t="s">
        <v>1154</v>
      </c>
      <c r="F10" s="71"/>
      <c r="G10" s="71" t="s">
        <v>62</v>
      </c>
      <c r="H10" s="26" t="s">
        <v>1155</v>
      </c>
      <c r="I10" s="71" t="s">
        <v>64</v>
      </c>
      <c r="J10" s="71">
        <v>4500</v>
      </c>
      <c r="K10" s="71">
        <v>3</v>
      </c>
      <c r="L10" s="77">
        <f t="shared" si="2"/>
        <v>13500</v>
      </c>
      <c r="M10" s="26" t="s">
        <v>197</v>
      </c>
      <c r="N10" s="26"/>
      <c r="O10" s="71" t="s">
        <v>1152</v>
      </c>
      <c r="P10" s="116">
        <f t="shared" si="0"/>
        <v>13500</v>
      </c>
      <c r="Q10" s="116">
        <v>13500</v>
      </c>
      <c r="R10" s="116">
        <f t="shared" si="1"/>
        <v>0</v>
      </c>
      <c r="S10" s="71"/>
      <c r="T10" s="270"/>
      <c r="U10" s="270"/>
      <c r="V10" s="270"/>
      <c r="W10" s="270"/>
      <c r="X10" s="270"/>
      <c r="Y10" s="270"/>
      <c r="Z10" s="270"/>
      <c r="AA10" s="270"/>
    </row>
    <row r="11" ht="23.15" customHeight="1" spans="1:27">
      <c r="A11" s="71">
        <v>5</v>
      </c>
      <c r="B11" s="27" t="s">
        <v>42</v>
      </c>
      <c r="C11" s="268"/>
      <c r="D11" s="26" t="s">
        <v>1151</v>
      </c>
      <c r="E11" s="269" t="s">
        <v>1156</v>
      </c>
      <c r="F11" s="269"/>
      <c r="G11" s="71" t="s">
        <v>62</v>
      </c>
      <c r="H11" s="269" t="s">
        <v>1157</v>
      </c>
      <c r="I11" s="269" t="s">
        <v>114</v>
      </c>
      <c r="J11" s="269">
        <v>10000</v>
      </c>
      <c r="K11" s="268">
        <v>1</v>
      </c>
      <c r="L11" s="275">
        <f t="shared" si="2"/>
        <v>10000</v>
      </c>
      <c r="M11" s="26" t="s">
        <v>197</v>
      </c>
      <c r="N11" s="26"/>
      <c r="O11" s="71" t="s">
        <v>1152</v>
      </c>
      <c r="P11" s="276">
        <f t="shared" si="0"/>
        <v>10000</v>
      </c>
      <c r="Q11" s="276">
        <v>10000</v>
      </c>
      <c r="R11" s="276">
        <f t="shared" si="1"/>
        <v>0</v>
      </c>
      <c r="S11" s="71"/>
      <c r="T11" s="270"/>
      <c r="U11" s="270"/>
      <c r="V11" s="270"/>
      <c r="W11" s="270"/>
      <c r="X11" s="270"/>
      <c r="Y11" s="270"/>
      <c r="Z11" s="270"/>
      <c r="AA11" s="270"/>
    </row>
    <row r="12" ht="23.15" customHeight="1" spans="1:27">
      <c r="A12" s="71">
        <v>6</v>
      </c>
      <c r="B12" s="27" t="s">
        <v>42</v>
      </c>
      <c r="C12" s="115"/>
      <c r="D12" s="26" t="s">
        <v>1151</v>
      </c>
      <c r="E12" s="71" t="s">
        <v>1158</v>
      </c>
      <c r="F12" s="71"/>
      <c r="G12" s="270" t="s">
        <v>62</v>
      </c>
      <c r="H12" s="71" t="s">
        <v>1158</v>
      </c>
      <c r="I12" s="269" t="s">
        <v>114</v>
      </c>
      <c r="J12" s="71">
        <v>2400</v>
      </c>
      <c r="K12" s="115">
        <v>1</v>
      </c>
      <c r="L12" s="77">
        <f t="shared" si="2"/>
        <v>2400</v>
      </c>
      <c r="M12" s="26" t="s">
        <v>197</v>
      </c>
      <c r="N12" s="26"/>
      <c r="O12" s="71" t="s">
        <v>1152</v>
      </c>
      <c r="P12" s="116">
        <f t="shared" si="0"/>
        <v>2400</v>
      </c>
      <c r="Q12" s="116">
        <v>2400</v>
      </c>
      <c r="R12" s="116">
        <f t="shared" si="1"/>
        <v>0</v>
      </c>
      <c r="S12" s="71"/>
      <c r="T12" s="270"/>
      <c r="U12" s="270"/>
      <c r="V12" s="270"/>
      <c r="W12" s="270"/>
      <c r="X12" s="270"/>
      <c r="Y12" s="270"/>
      <c r="Z12" s="270"/>
      <c r="AA12" s="270"/>
    </row>
    <row r="13" ht="23.15" hidden="1" customHeight="1" spans="1:27">
      <c r="A13" s="131"/>
      <c r="B13" s="27"/>
      <c r="C13" s="115"/>
      <c r="D13" s="26"/>
      <c r="E13" s="71"/>
      <c r="F13" s="71"/>
      <c r="G13" s="26"/>
      <c r="H13" s="71"/>
      <c r="I13" s="71"/>
      <c r="J13" s="71"/>
      <c r="K13" s="115"/>
      <c r="L13" s="77">
        <f t="shared" si="2"/>
        <v>0</v>
      </c>
      <c r="M13" s="26"/>
      <c r="N13" s="26"/>
      <c r="O13" s="26"/>
      <c r="P13" s="116">
        <f t="shared" si="0"/>
        <v>0</v>
      </c>
      <c r="Q13" s="116"/>
      <c r="R13" s="116">
        <f t="shared" si="1"/>
        <v>0</v>
      </c>
      <c r="S13" s="71"/>
      <c r="T13" s="270"/>
      <c r="U13" s="270"/>
      <c r="V13" s="270"/>
      <c r="W13" s="270"/>
      <c r="X13" s="270"/>
      <c r="Y13" s="270"/>
      <c r="Z13" s="270"/>
      <c r="AA13" s="270"/>
    </row>
    <row r="14" ht="23.15" hidden="1" customHeight="1" spans="1:27">
      <c r="A14" s="131"/>
      <c r="B14" s="27"/>
      <c r="C14" s="115"/>
      <c r="D14" s="26"/>
      <c r="E14" s="71"/>
      <c r="F14" s="71"/>
      <c r="G14" s="26"/>
      <c r="H14" s="71"/>
      <c r="I14" s="71"/>
      <c r="J14" s="71"/>
      <c r="K14" s="115"/>
      <c r="L14" s="77">
        <f t="shared" si="2"/>
        <v>0</v>
      </c>
      <c r="M14" s="26"/>
      <c r="N14" s="26"/>
      <c r="O14" s="26"/>
      <c r="P14" s="116">
        <f t="shared" si="0"/>
        <v>0</v>
      </c>
      <c r="Q14" s="116"/>
      <c r="R14" s="116">
        <f t="shared" si="1"/>
        <v>0</v>
      </c>
      <c r="S14" s="71"/>
      <c r="T14" s="270"/>
      <c r="U14" s="270"/>
      <c r="V14" s="270"/>
      <c r="W14" s="270"/>
      <c r="X14" s="270"/>
      <c r="Y14" s="270"/>
      <c r="Z14" s="270"/>
      <c r="AA14" s="270"/>
    </row>
    <row r="15" ht="23.15" hidden="1" customHeight="1" spans="1:27">
      <c r="A15" s="131"/>
      <c r="B15" s="27"/>
      <c r="C15" s="115"/>
      <c r="D15" s="26"/>
      <c r="E15" s="71"/>
      <c r="F15" s="71"/>
      <c r="G15" s="26"/>
      <c r="H15" s="71"/>
      <c r="I15" s="71"/>
      <c r="J15" s="71"/>
      <c r="K15" s="115"/>
      <c r="L15" s="77">
        <f t="shared" si="2"/>
        <v>0</v>
      </c>
      <c r="M15" s="26"/>
      <c r="N15" s="26"/>
      <c r="O15" s="71"/>
      <c r="P15" s="116">
        <f t="shared" si="0"/>
        <v>0</v>
      </c>
      <c r="Q15" s="116"/>
      <c r="R15" s="116">
        <f t="shared" si="1"/>
        <v>0</v>
      </c>
      <c r="S15" s="71"/>
      <c r="T15" s="270"/>
      <c r="U15" s="270"/>
      <c r="V15" s="270"/>
      <c r="W15" s="270"/>
      <c r="X15" s="270"/>
      <c r="Y15" s="270"/>
      <c r="Z15" s="270"/>
      <c r="AA15" s="270"/>
    </row>
    <row r="16" ht="23.15" customHeight="1" spans="1:27">
      <c r="A16" s="173" t="s">
        <v>1159</v>
      </c>
      <c r="B16" s="174"/>
      <c r="C16" s="174"/>
      <c r="D16" s="174"/>
      <c r="E16" s="175"/>
      <c r="F16" s="114"/>
      <c r="G16" s="114"/>
      <c r="H16" s="176"/>
      <c r="I16" s="176"/>
      <c r="J16" s="176"/>
      <c r="K16" s="176"/>
      <c r="L16" s="113">
        <f>SUM(L17:L27)</f>
        <v>151740</v>
      </c>
      <c r="M16" s="114"/>
      <c r="N16" s="114"/>
      <c r="O16" s="114"/>
      <c r="P16" s="119">
        <f>SUM(P17:P27)</f>
        <v>151740</v>
      </c>
      <c r="Q16" s="119">
        <f>SUM(Q17:Q27)</f>
        <v>151740</v>
      </c>
      <c r="R16" s="119">
        <f>SUM(R17:R27)</f>
        <v>0</v>
      </c>
      <c r="S16" s="205"/>
      <c r="T16" s="154">
        <v>692</v>
      </c>
      <c r="U16" s="207">
        <v>343</v>
      </c>
      <c r="V16" s="270"/>
      <c r="W16" s="270">
        <v>300</v>
      </c>
      <c r="X16" s="270">
        <v>400</v>
      </c>
      <c r="Y16" s="270">
        <f>800+300</f>
        <v>1100</v>
      </c>
      <c r="Z16" s="282">
        <f>SUM(T16*W16+U16*X16+V16*Y16)*2*0.3</f>
        <v>206880</v>
      </c>
      <c r="AA16" s="282">
        <f>SUM(Z16-P16)</f>
        <v>55140</v>
      </c>
    </row>
    <row r="17" ht="23.15" customHeight="1" spans="1:27">
      <c r="A17" s="71">
        <v>1</v>
      </c>
      <c r="B17" s="27" t="s">
        <v>42</v>
      </c>
      <c r="C17" s="27"/>
      <c r="D17" s="26" t="s">
        <v>1160</v>
      </c>
      <c r="E17" s="26" t="s">
        <v>1161</v>
      </c>
      <c r="F17" s="71"/>
      <c r="G17" s="26" t="s">
        <v>62</v>
      </c>
      <c r="H17" s="26" t="s">
        <v>1162</v>
      </c>
      <c r="I17" s="71" t="s">
        <v>64</v>
      </c>
      <c r="J17" s="71">
        <v>6000</v>
      </c>
      <c r="K17" s="115">
        <v>1</v>
      </c>
      <c r="L17" s="77">
        <f t="shared" ref="L17:L27" si="3">SUM(J17*K17)</f>
        <v>6000</v>
      </c>
      <c r="M17" s="26" t="s">
        <v>197</v>
      </c>
      <c r="N17" s="26"/>
      <c r="O17" s="71" t="s">
        <v>1152</v>
      </c>
      <c r="P17" s="116">
        <f t="shared" ref="P17:P27" si="4">SUM(L17)</f>
        <v>6000</v>
      </c>
      <c r="Q17" s="116">
        <f t="shared" ref="Q17:Q27" si="5">P17</f>
        <v>6000</v>
      </c>
      <c r="R17" s="116">
        <f t="shared" ref="R17:R27" si="6">SUM(P17-Q17)</f>
        <v>0</v>
      </c>
      <c r="S17" s="71"/>
      <c r="T17" s="281"/>
      <c r="U17" s="270"/>
      <c r="V17" s="270"/>
      <c r="W17" s="270"/>
      <c r="X17" s="270"/>
      <c r="Y17" s="270"/>
      <c r="Z17" s="282"/>
      <c r="AA17" s="282"/>
    </row>
    <row r="18" ht="23.15" customHeight="1" spans="1:27">
      <c r="A18" s="71">
        <v>2</v>
      </c>
      <c r="B18" s="27" t="s">
        <v>42</v>
      </c>
      <c r="C18" s="27"/>
      <c r="D18" s="26" t="s">
        <v>1160</v>
      </c>
      <c r="E18" s="26" t="s">
        <v>1082</v>
      </c>
      <c r="F18" s="71"/>
      <c r="G18" s="26" t="s">
        <v>62</v>
      </c>
      <c r="H18" s="26" t="s">
        <v>1163</v>
      </c>
      <c r="I18" s="71" t="s">
        <v>290</v>
      </c>
      <c r="J18" s="71">
        <v>300</v>
      </c>
      <c r="K18" s="115">
        <v>30</v>
      </c>
      <c r="L18" s="77">
        <f t="shared" si="3"/>
        <v>9000</v>
      </c>
      <c r="M18" s="26" t="s">
        <v>197</v>
      </c>
      <c r="N18" s="26"/>
      <c r="O18" s="71" t="s">
        <v>1152</v>
      </c>
      <c r="P18" s="116">
        <f t="shared" si="4"/>
        <v>9000</v>
      </c>
      <c r="Q18" s="116">
        <f t="shared" si="5"/>
        <v>9000</v>
      </c>
      <c r="R18" s="116">
        <f t="shared" si="6"/>
        <v>0</v>
      </c>
      <c r="S18" s="71"/>
      <c r="T18" s="281"/>
      <c r="U18" s="270"/>
      <c r="V18" s="270"/>
      <c r="W18" s="270"/>
      <c r="X18" s="270"/>
      <c r="Y18" s="270"/>
      <c r="Z18" s="282"/>
      <c r="AA18" s="282"/>
    </row>
    <row r="19" ht="23.15" customHeight="1" spans="1:27">
      <c r="A19" s="71">
        <v>3</v>
      </c>
      <c r="B19" s="27" t="s">
        <v>42</v>
      </c>
      <c r="C19" s="27"/>
      <c r="D19" s="26" t="s">
        <v>1160</v>
      </c>
      <c r="E19" s="26" t="s">
        <v>1164</v>
      </c>
      <c r="F19" s="71"/>
      <c r="G19" s="26" t="s">
        <v>62</v>
      </c>
      <c r="H19" s="26" t="s">
        <v>1164</v>
      </c>
      <c r="I19" s="71" t="s">
        <v>200</v>
      </c>
      <c r="J19" s="71">
        <v>17000</v>
      </c>
      <c r="K19" s="115">
        <v>1</v>
      </c>
      <c r="L19" s="77">
        <f t="shared" si="3"/>
        <v>17000</v>
      </c>
      <c r="M19" s="26" t="s">
        <v>197</v>
      </c>
      <c r="N19" s="26"/>
      <c r="O19" s="71" t="s">
        <v>1152</v>
      </c>
      <c r="P19" s="116">
        <f t="shared" si="4"/>
        <v>17000</v>
      </c>
      <c r="Q19" s="116">
        <f t="shared" si="5"/>
        <v>17000</v>
      </c>
      <c r="R19" s="116">
        <f t="shared" si="6"/>
        <v>0</v>
      </c>
      <c r="S19" s="71"/>
      <c r="T19" s="281"/>
      <c r="U19" s="270"/>
      <c r="V19" s="270"/>
      <c r="W19" s="270"/>
      <c r="X19" s="270"/>
      <c r="Y19" s="270"/>
      <c r="Z19" s="282"/>
      <c r="AA19" s="282"/>
    </row>
    <row r="20" ht="23.15" customHeight="1" spans="1:27">
      <c r="A20" s="71">
        <v>4</v>
      </c>
      <c r="B20" s="27" t="s">
        <v>42</v>
      </c>
      <c r="C20" s="27"/>
      <c r="D20" s="26" t="s">
        <v>1160</v>
      </c>
      <c r="E20" s="26" t="s">
        <v>1165</v>
      </c>
      <c r="F20" s="71"/>
      <c r="G20" s="26" t="s">
        <v>62</v>
      </c>
      <c r="H20" s="26" t="s">
        <v>1165</v>
      </c>
      <c r="I20" s="71" t="s">
        <v>95</v>
      </c>
      <c r="J20" s="71">
        <v>10000</v>
      </c>
      <c r="K20" s="115">
        <v>1</v>
      </c>
      <c r="L20" s="77">
        <f t="shared" si="3"/>
        <v>10000</v>
      </c>
      <c r="M20" s="26" t="s">
        <v>197</v>
      </c>
      <c r="N20" s="26"/>
      <c r="O20" s="71" t="s">
        <v>1152</v>
      </c>
      <c r="P20" s="116">
        <f t="shared" si="4"/>
        <v>10000</v>
      </c>
      <c r="Q20" s="116">
        <f t="shared" si="5"/>
        <v>10000</v>
      </c>
      <c r="R20" s="116">
        <f t="shared" si="6"/>
        <v>0</v>
      </c>
      <c r="S20" s="71"/>
      <c r="T20" s="281"/>
      <c r="U20" s="270"/>
      <c r="V20" s="270"/>
      <c r="W20" s="270"/>
      <c r="X20" s="270"/>
      <c r="Y20" s="270"/>
      <c r="Z20" s="282"/>
      <c r="AA20" s="282"/>
    </row>
    <row r="21" ht="23.15" customHeight="1" spans="1:27">
      <c r="A21" s="71">
        <v>5</v>
      </c>
      <c r="B21" s="27" t="s">
        <v>42</v>
      </c>
      <c r="C21" s="27"/>
      <c r="D21" s="26" t="s">
        <v>1160</v>
      </c>
      <c r="E21" s="26" t="s">
        <v>288</v>
      </c>
      <c r="F21" s="71"/>
      <c r="G21" s="26" t="s">
        <v>62</v>
      </c>
      <c r="H21" s="26" t="s">
        <v>288</v>
      </c>
      <c r="I21" s="71" t="s">
        <v>95</v>
      </c>
      <c r="J21" s="71">
        <v>19100</v>
      </c>
      <c r="K21" s="115">
        <v>1</v>
      </c>
      <c r="L21" s="77">
        <f t="shared" si="3"/>
        <v>19100</v>
      </c>
      <c r="M21" s="26" t="s">
        <v>197</v>
      </c>
      <c r="N21" s="26"/>
      <c r="O21" s="71" t="s">
        <v>1152</v>
      </c>
      <c r="P21" s="116">
        <f t="shared" si="4"/>
        <v>19100</v>
      </c>
      <c r="Q21" s="116">
        <f t="shared" si="5"/>
        <v>19100</v>
      </c>
      <c r="R21" s="116">
        <f t="shared" si="6"/>
        <v>0</v>
      </c>
      <c r="S21" s="71"/>
      <c r="T21" s="281"/>
      <c r="U21" s="270"/>
      <c r="V21" s="270"/>
      <c r="W21" s="270"/>
      <c r="X21" s="270"/>
      <c r="Y21" s="270"/>
      <c r="Z21" s="282"/>
      <c r="AA21" s="282"/>
    </row>
    <row r="22" ht="23.15" customHeight="1" spans="1:27">
      <c r="A22" s="71">
        <v>6</v>
      </c>
      <c r="B22" s="27" t="s">
        <v>42</v>
      </c>
      <c r="C22" s="27"/>
      <c r="D22" s="26" t="s">
        <v>1160</v>
      </c>
      <c r="E22" s="26" t="s">
        <v>1166</v>
      </c>
      <c r="F22" s="71"/>
      <c r="G22" s="26" t="s">
        <v>62</v>
      </c>
      <c r="H22" s="26" t="s">
        <v>1166</v>
      </c>
      <c r="I22" s="71" t="s">
        <v>290</v>
      </c>
      <c r="J22" s="71">
        <v>500</v>
      </c>
      <c r="K22" s="115">
        <v>40</v>
      </c>
      <c r="L22" s="77">
        <f t="shared" si="3"/>
        <v>20000</v>
      </c>
      <c r="M22" s="26" t="s">
        <v>197</v>
      </c>
      <c r="N22" s="26"/>
      <c r="O22" s="71" t="s">
        <v>1152</v>
      </c>
      <c r="P22" s="116">
        <f t="shared" si="4"/>
        <v>20000</v>
      </c>
      <c r="Q22" s="116">
        <f t="shared" si="5"/>
        <v>20000</v>
      </c>
      <c r="R22" s="116">
        <f t="shared" si="6"/>
        <v>0</v>
      </c>
      <c r="S22" s="71"/>
      <c r="T22" s="281"/>
      <c r="U22" s="270"/>
      <c r="V22" s="270"/>
      <c r="W22" s="270"/>
      <c r="X22" s="270"/>
      <c r="Y22" s="270"/>
      <c r="Z22" s="282"/>
      <c r="AA22" s="282"/>
    </row>
    <row r="23" ht="23.15" customHeight="1" spans="1:27">
      <c r="A23" s="71">
        <v>7</v>
      </c>
      <c r="B23" s="27" t="s">
        <v>42</v>
      </c>
      <c r="C23" s="27"/>
      <c r="D23" s="26" t="s">
        <v>1160</v>
      </c>
      <c r="E23" s="26" t="s">
        <v>1167</v>
      </c>
      <c r="F23" s="71"/>
      <c r="G23" s="26" t="s">
        <v>62</v>
      </c>
      <c r="H23" s="26" t="s">
        <v>1167</v>
      </c>
      <c r="I23" s="71" t="s">
        <v>64</v>
      </c>
      <c r="J23" s="71">
        <v>1500</v>
      </c>
      <c r="K23" s="115">
        <v>2</v>
      </c>
      <c r="L23" s="77">
        <f t="shared" si="3"/>
        <v>3000</v>
      </c>
      <c r="M23" s="26" t="s">
        <v>197</v>
      </c>
      <c r="N23" s="26"/>
      <c r="O23" s="71" t="s">
        <v>1168</v>
      </c>
      <c r="P23" s="116">
        <f t="shared" si="4"/>
        <v>3000</v>
      </c>
      <c r="Q23" s="116">
        <f t="shared" si="5"/>
        <v>3000</v>
      </c>
      <c r="R23" s="116">
        <f t="shared" si="6"/>
        <v>0</v>
      </c>
      <c r="S23" s="71"/>
      <c r="T23" s="281"/>
      <c r="U23" s="270"/>
      <c r="V23" s="270"/>
      <c r="W23" s="270"/>
      <c r="X23" s="270"/>
      <c r="Y23" s="270"/>
      <c r="Z23" s="282"/>
      <c r="AA23" s="282"/>
    </row>
    <row r="24" ht="23.15" customHeight="1" spans="1:27">
      <c r="A24" s="71">
        <v>8</v>
      </c>
      <c r="B24" s="27" t="s">
        <v>42</v>
      </c>
      <c r="C24" s="27"/>
      <c r="D24" s="26" t="s">
        <v>1160</v>
      </c>
      <c r="E24" s="26" t="s">
        <v>1169</v>
      </c>
      <c r="F24" s="71"/>
      <c r="G24" s="26" t="s">
        <v>62</v>
      </c>
      <c r="H24" s="26" t="s">
        <v>1169</v>
      </c>
      <c r="I24" s="71" t="s">
        <v>64</v>
      </c>
      <c r="J24" s="71">
        <v>3800</v>
      </c>
      <c r="K24" s="26">
        <v>1</v>
      </c>
      <c r="L24" s="77">
        <f t="shared" si="3"/>
        <v>3800</v>
      </c>
      <c r="M24" s="26" t="s">
        <v>197</v>
      </c>
      <c r="N24" s="26"/>
      <c r="O24" s="71" t="s">
        <v>1168</v>
      </c>
      <c r="P24" s="116">
        <f t="shared" si="4"/>
        <v>3800</v>
      </c>
      <c r="Q24" s="116">
        <f t="shared" si="5"/>
        <v>3800</v>
      </c>
      <c r="R24" s="116">
        <f t="shared" si="6"/>
        <v>0</v>
      </c>
      <c r="S24" s="71"/>
      <c r="T24" s="281"/>
      <c r="U24" s="270"/>
      <c r="V24" s="270"/>
      <c r="W24" s="270"/>
      <c r="X24" s="270"/>
      <c r="Y24" s="270"/>
      <c r="Z24" s="282"/>
      <c r="AA24" s="282"/>
    </row>
    <row r="25" ht="23.15" customHeight="1" spans="1:27">
      <c r="A25" s="71">
        <v>9</v>
      </c>
      <c r="B25" s="27" t="s">
        <v>42</v>
      </c>
      <c r="C25" s="27"/>
      <c r="D25" s="26" t="s">
        <v>1160</v>
      </c>
      <c r="E25" s="26" t="s">
        <v>1082</v>
      </c>
      <c r="F25" s="71"/>
      <c r="G25" s="26" t="s">
        <v>174</v>
      </c>
      <c r="H25" s="26" t="s">
        <v>1170</v>
      </c>
      <c r="I25" s="71" t="s">
        <v>290</v>
      </c>
      <c r="J25" s="71">
        <v>500</v>
      </c>
      <c r="K25" s="26">
        <v>62</v>
      </c>
      <c r="L25" s="77">
        <f t="shared" si="3"/>
        <v>31000</v>
      </c>
      <c r="M25" s="26" t="s">
        <v>197</v>
      </c>
      <c r="N25" s="26"/>
      <c r="O25" s="71" t="s">
        <v>1168</v>
      </c>
      <c r="P25" s="116">
        <f t="shared" si="4"/>
        <v>31000</v>
      </c>
      <c r="Q25" s="116">
        <f t="shared" si="5"/>
        <v>31000</v>
      </c>
      <c r="R25" s="116">
        <f t="shared" si="6"/>
        <v>0</v>
      </c>
      <c r="S25" s="71"/>
      <c r="T25" s="281"/>
      <c r="U25" s="270"/>
      <c r="V25" s="270"/>
      <c r="W25" s="270"/>
      <c r="X25" s="270"/>
      <c r="Y25" s="270"/>
      <c r="Z25" s="282"/>
      <c r="AA25" s="282"/>
    </row>
    <row r="26" ht="23.15" customHeight="1" spans="1:27">
      <c r="A26" s="71">
        <v>10</v>
      </c>
      <c r="B26" s="27" t="s">
        <v>42</v>
      </c>
      <c r="C26" s="27"/>
      <c r="D26" s="26" t="s">
        <v>1160</v>
      </c>
      <c r="E26" s="26" t="s">
        <v>1082</v>
      </c>
      <c r="F26" s="71"/>
      <c r="G26" s="26" t="s">
        <v>174</v>
      </c>
      <c r="H26" s="26" t="s">
        <v>1171</v>
      </c>
      <c r="I26" s="71" t="s">
        <v>89</v>
      </c>
      <c r="J26" s="26">
        <v>700</v>
      </c>
      <c r="K26" s="26">
        <v>10</v>
      </c>
      <c r="L26" s="77">
        <f t="shared" si="3"/>
        <v>7000</v>
      </c>
      <c r="M26" s="26" t="s">
        <v>197</v>
      </c>
      <c r="N26" s="26"/>
      <c r="O26" s="71" t="s">
        <v>1168</v>
      </c>
      <c r="P26" s="116">
        <f t="shared" si="4"/>
        <v>7000</v>
      </c>
      <c r="Q26" s="116">
        <f t="shared" si="5"/>
        <v>7000</v>
      </c>
      <c r="R26" s="116">
        <f t="shared" si="6"/>
        <v>0</v>
      </c>
      <c r="S26" s="71"/>
      <c r="T26" s="281"/>
      <c r="U26" s="270"/>
      <c r="V26" s="270"/>
      <c r="W26" s="270"/>
      <c r="X26" s="270"/>
      <c r="Y26" s="270"/>
      <c r="Z26" s="282"/>
      <c r="AA26" s="282"/>
    </row>
    <row r="27" ht="23.15" customHeight="1" spans="1:27">
      <c r="A27" s="71">
        <v>11</v>
      </c>
      <c r="B27" s="27" t="s">
        <v>42</v>
      </c>
      <c r="C27" s="27"/>
      <c r="D27" s="26" t="s">
        <v>1160</v>
      </c>
      <c r="E27" s="26" t="s">
        <v>1082</v>
      </c>
      <c r="F27" s="71"/>
      <c r="G27" s="26" t="s">
        <v>174</v>
      </c>
      <c r="H27" s="26" t="s">
        <v>1172</v>
      </c>
      <c r="I27" s="71" t="s">
        <v>125</v>
      </c>
      <c r="J27" s="26">
        <v>1360</v>
      </c>
      <c r="K27" s="26">
        <v>19</v>
      </c>
      <c r="L27" s="77">
        <f t="shared" si="3"/>
        <v>25840</v>
      </c>
      <c r="M27" s="26" t="s">
        <v>197</v>
      </c>
      <c r="N27" s="26"/>
      <c r="O27" s="71" t="s">
        <v>1168</v>
      </c>
      <c r="P27" s="116">
        <f t="shared" si="4"/>
        <v>25840</v>
      </c>
      <c r="Q27" s="116">
        <f t="shared" si="5"/>
        <v>25840</v>
      </c>
      <c r="R27" s="116">
        <f t="shared" si="6"/>
        <v>0</v>
      </c>
      <c r="S27" s="71"/>
      <c r="T27" s="281"/>
      <c r="U27" s="270"/>
      <c r="V27" s="270"/>
      <c r="W27" s="270"/>
      <c r="X27" s="270"/>
      <c r="Y27" s="270"/>
      <c r="Z27" s="282"/>
      <c r="AA27" s="282"/>
    </row>
    <row r="28" ht="23.15" customHeight="1" spans="1:27">
      <c r="A28" s="271" t="s">
        <v>1173</v>
      </c>
      <c r="B28" s="272"/>
      <c r="C28" s="272"/>
      <c r="D28" s="191"/>
      <c r="E28" s="273"/>
      <c r="F28" s="193"/>
      <c r="G28" s="193"/>
      <c r="H28" s="193"/>
      <c r="I28" s="193"/>
      <c r="J28" s="277"/>
      <c r="K28" s="277"/>
      <c r="L28" s="277">
        <f>SUM(L29:L43)</f>
        <v>139250</v>
      </c>
      <c r="M28" s="277"/>
      <c r="N28" s="277"/>
      <c r="O28" s="277"/>
      <c r="P28" s="122">
        <f>SUM(P29:P43)</f>
        <v>139250</v>
      </c>
      <c r="Q28" s="122">
        <f>SUM(Q29:Q43)</f>
        <v>139250</v>
      </c>
      <c r="R28" s="122"/>
      <c r="S28" s="71"/>
      <c r="T28" s="281">
        <v>424</v>
      </c>
      <c r="U28" s="270"/>
      <c r="V28" s="270"/>
      <c r="W28" s="270">
        <v>300</v>
      </c>
      <c r="X28" s="270">
        <v>400</v>
      </c>
      <c r="Y28" s="270">
        <f>800+300</f>
        <v>1100</v>
      </c>
      <c r="Z28" s="282">
        <f>SUM(T28*W28+U28*X28+V28*Y28)*2*0.3</f>
        <v>76320</v>
      </c>
      <c r="AA28" s="282">
        <f>SUM(Z28-P28)</f>
        <v>-62930</v>
      </c>
    </row>
    <row r="29" ht="23.15" customHeight="1" spans="1:27">
      <c r="A29" s="46">
        <v>1</v>
      </c>
      <c r="B29" s="87" t="s">
        <v>42</v>
      </c>
      <c r="C29" s="87"/>
      <c r="D29" s="11" t="s">
        <v>1173</v>
      </c>
      <c r="E29" s="11" t="s">
        <v>1174</v>
      </c>
      <c r="F29" s="46"/>
      <c r="G29" s="11"/>
      <c r="H29" s="11" t="s">
        <v>1175</v>
      </c>
      <c r="I29" s="46" t="s">
        <v>95</v>
      </c>
      <c r="J29" s="46">
        <v>10000</v>
      </c>
      <c r="K29" s="51">
        <v>1</v>
      </c>
      <c r="L29" s="278">
        <f>SUM(J29*K29)</f>
        <v>10000</v>
      </c>
      <c r="M29" s="279" t="s">
        <v>65</v>
      </c>
      <c r="N29" s="279"/>
      <c r="O29" s="280" t="s">
        <v>1152</v>
      </c>
      <c r="P29" s="116">
        <f>SUM(L29)</f>
        <v>10000</v>
      </c>
      <c r="Q29" s="116">
        <v>10000</v>
      </c>
      <c r="R29" s="123"/>
      <c r="S29" s="46"/>
      <c r="T29" s="1"/>
      <c r="U29" s="2"/>
      <c r="V29" s="73"/>
      <c r="W29" s="73"/>
      <c r="X29" s="73"/>
      <c r="Y29" s="73"/>
      <c r="Z29" s="31"/>
      <c r="AA29" s="31"/>
    </row>
    <row r="30" ht="23.15" customHeight="1" spans="1:27">
      <c r="A30" s="46">
        <v>2</v>
      </c>
      <c r="B30" s="87" t="s">
        <v>42</v>
      </c>
      <c r="C30" s="87"/>
      <c r="D30" s="11" t="s">
        <v>1173</v>
      </c>
      <c r="E30" s="11" t="s">
        <v>1176</v>
      </c>
      <c r="F30" s="46"/>
      <c r="G30" s="11"/>
      <c r="H30" s="11" t="s">
        <v>1177</v>
      </c>
      <c r="I30" s="46" t="s">
        <v>989</v>
      </c>
      <c r="J30" s="46">
        <v>4000</v>
      </c>
      <c r="K30" s="51">
        <v>3</v>
      </c>
      <c r="L30" s="278">
        <f>SUM(J30*K30)</f>
        <v>12000</v>
      </c>
      <c r="M30" s="279" t="s">
        <v>65</v>
      </c>
      <c r="N30" s="279"/>
      <c r="O30" s="280" t="s">
        <v>1152</v>
      </c>
      <c r="P30" s="116">
        <f>SUM(L30)</f>
        <v>12000</v>
      </c>
      <c r="Q30" s="116">
        <v>12000</v>
      </c>
      <c r="R30" s="123"/>
      <c r="S30" s="46"/>
      <c r="T30" s="1"/>
      <c r="U30" s="2"/>
      <c r="V30" s="73"/>
      <c r="W30" s="73"/>
      <c r="X30" s="73"/>
      <c r="Y30" s="73"/>
      <c r="Z30" s="31"/>
      <c r="AA30" s="31"/>
    </row>
    <row r="31" ht="23.15" customHeight="1" spans="1:27">
      <c r="A31" s="46">
        <v>3</v>
      </c>
      <c r="B31" s="87" t="s">
        <v>42</v>
      </c>
      <c r="C31" s="87"/>
      <c r="D31" s="11" t="s">
        <v>1173</v>
      </c>
      <c r="E31" s="11" t="s">
        <v>288</v>
      </c>
      <c r="F31" s="46"/>
      <c r="G31" s="11"/>
      <c r="H31" s="11" t="s">
        <v>1178</v>
      </c>
      <c r="I31" s="46" t="s">
        <v>309</v>
      </c>
      <c r="J31" s="46">
        <v>12000</v>
      </c>
      <c r="K31" s="51">
        <v>1</v>
      </c>
      <c r="L31" s="278">
        <f>SUM(J31*K31)</f>
        <v>12000</v>
      </c>
      <c r="M31" s="279" t="s">
        <v>65</v>
      </c>
      <c r="N31" s="279"/>
      <c r="O31" s="280" t="s">
        <v>1152</v>
      </c>
      <c r="P31" s="116">
        <f>SUM(L31)</f>
        <v>12000</v>
      </c>
      <c r="Q31" s="116">
        <v>12000</v>
      </c>
      <c r="R31" s="123"/>
      <c r="S31" s="46"/>
      <c r="T31" s="1"/>
      <c r="U31" s="2"/>
      <c r="V31" s="73"/>
      <c r="W31" s="73"/>
      <c r="X31" s="73"/>
      <c r="Y31" s="73"/>
      <c r="Z31" s="31"/>
      <c r="AA31" s="31"/>
    </row>
    <row r="32" ht="23.15" customHeight="1" spans="1:27">
      <c r="A32" s="46">
        <v>4</v>
      </c>
      <c r="B32" s="87" t="s">
        <v>42</v>
      </c>
      <c r="C32" s="87"/>
      <c r="D32" s="11" t="s">
        <v>1173</v>
      </c>
      <c r="E32" s="11" t="s">
        <v>1167</v>
      </c>
      <c r="F32" s="46"/>
      <c r="G32" s="11"/>
      <c r="H32" s="11" t="s">
        <v>1179</v>
      </c>
      <c r="I32" s="46" t="s">
        <v>64</v>
      </c>
      <c r="J32" s="46">
        <v>2500</v>
      </c>
      <c r="K32" s="51">
        <v>2</v>
      </c>
      <c r="L32" s="278">
        <f>SUM(J32*K32)</f>
        <v>5000</v>
      </c>
      <c r="M32" s="279" t="s">
        <v>65</v>
      </c>
      <c r="N32" s="279"/>
      <c r="O32" s="280" t="s">
        <v>1152</v>
      </c>
      <c r="P32" s="116">
        <f>SUM(L32)</f>
        <v>5000</v>
      </c>
      <c r="Q32" s="116">
        <v>5000</v>
      </c>
      <c r="R32" s="123"/>
      <c r="S32" s="46"/>
      <c r="T32" s="1"/>
      <c r="U32" s="2"/>
      <c r="V32" s="73"/>
      <c r="W32" s="73"/>
      <c r="X32" s="73"/>
      <c r="Y32" s="73"/>
      <c r="Z32" s="31"/>
      <c r="AA32" s="31"/>
    </row>
    <row r="33" ht="23.15" customHeight="1" spans="1:27">
      <c r="A33" s="46">
        <v>5</v>
      </c>
      <c r="B33" s="87" t="s">
        <v>42</v>
      </c>
      <c r="C33" s="87"/>
      <c r="D33" s="11" t="s">
        <v>1173</v>
      </c>
      <c r="E33" s="11" t="s">
        <v>839</v>
      </c>
      <c r="F33" s="46"/>
      <c r="G33" s="11"/>
      <c r="H33" s="11" t="s">
        <v>187</v>
      </c>
      <c r="I33" s="46" t="s">
        <v>188</v>
      </c>
      <c r="J33" s="46">
        <v>25</v>
      </c>
      <c r="K33" s="51">
        <v>50</v>
      </c>
      <c r="L33" s="278">
        <v>1250</v>
      </c>
      <c r="M33" s="279" t="s">
        <v>65</v>
      </c>
      <c r="N33" s="279"/>
      <c r="O33" s="280" t="s">
        <v>1152</v>
      </c>
      <c r="P33" s="116">
        <v>1250</v>
      </c>
      <c r="Q33" s="116">
        <v>1250</v>
      </c>
      <c r="R33" s="123"/>
      <c r="S33" s="46"/>
      <c r="T33" s="1"/>
      <c r="U33" s="2"/>
      <c r="V33" s="73"/>
      <c r="W33" s="73"/>
      <c r="X33" s="73"/>
      <c r="Y33" s="73"/>
      <c r="Z33" s="31"/>
      <c r="AA33" s="31"/>
    </row>
    <row r="34" ht="23.15" customHeight="1" spans="1:27">
      <c r="A34" s="46">
        <v>6</v>
      </c>
      <c r="B34" s="87" t="s">
        <v>42</v>
      </c>
      <c r="C34" s="87"/>
      <c r="D34" s="11" t="s">
        <v>1173</v>
      </c>
      <c r="E34" s="11" t="s">
        <v>839</v>
      </c>
      <c r="F34" s="46"/>
      <c r="G34" s="11"/>
      <c r="H34" s="11" t="s">
        <v>185</v>
      </c>
      <c r="I34" s="46" t="s">
        <v>125</v>
      </c>
      <c r="J34" s="46">
        <v>50</v>
      </c>
      <c r="K34" s="51">
        <v>35</v>
      </c>
      <c r="L34" s="278">
        <v>1750</v>
      </c>
      <c r="M34" s="279" t="s">
        <v>65</v>
      </c>
      <c r="N34" s="279"/>
      <c r="O34" s="280" t="s">
        <v>1152</v>
      </c>
      <c r="P34" s="116">
        <v>1750</v>
      </c>
      <c r="Q34" s="116">
        <v>1750</v>
      </c>
      <c r="R34" s="123"/>
      <c r="S34" s="46"/>
      <c r="T34" s="1"/>
      <c r="U34" s="2"/>
      <c r="V34" s="73"/>
      <c r="W34" s="73"/>
      <c r="X34" s="73"/>
      <c r="Y34" s="73"/>
      <c r="Z34" s="31"/>
      <c r="AA34" s="31"/>
    </row>
    <row r="35" ht="23.15" customHeight="1" spans="1:27">
      <c r="A35" s="46">
        <v>7</v>
      </c>
      <c r="B35" s="87" t="s">
        <v>42</v>
      </c>
      <c r="C35" s="87"/>
      <c r="D35" s="11" t="s">
        <v>1173</v>
      </c>
      <c r="E35" s="11" t="s">
        <v>839</v>
      </c>
      <c r="F35" s="46"/>
      <c r="G35" s="11"/>
      <c r="H35" s="11" t="s">
        <v>1180</v>
      </c>
      <c r="I35" s="46" t="s">
        <v>188</v>
      </c>
      <c r="J35" s="46">
        <v>15</v>
      </c>
      <c r="K35" s="51">
        <v>150</v>
      </c>
      <c r="L35" s="278">
        <v>2250</v>
      </c>
      <c r="M35" s="279" t="s">
        <v>65</v>
      </c>
      <c r="N35" s="279"/>
      <c r="O35" s="280" t="s">
        <v>1152</v>
      </c>
      <c r="P35" s="116">
        <v>2250</v>
      </c>
      <c r="Q35" s="116">
        <v>2250</v>
      </c>
      <c r="R35" s="123"/>
      <c r="S35" s="46"/>
      <c r="T35" s="1"/>
      <c r="U35" s="2"/>
      <c r="V35" s="73"/>
      <c r="W35" s="73"/>
      <c r="X35" s="73"/>
      <c r="Y35" s="73"/>
      <c r="Z35" s="31"/>
      <c r="AA35" s="31"/>
    </row>
    <row r="36" ht="23.15" customHeight="1" spans="1:27">
      <c r="A36" s="46">
        <v>8</v>
      </c>
      <c r="B36" s="87" t="s">
        <v>42</v>
      </c>
      <c r="C36" s="87"/>
      <c r="D36" s="11" t="s">
        <v>1173</v>
      </c>
      <c r="E36" s="11" t="s">
        <v>839</v>
      </c>
      <c r="F36" s="46"/>
      <c r="G36" s="11"/>
      <c r="H36" s="11" t="s">
        <v>1181</v>
      </c>
      <c r="I36" s="46" t="s">
        <v>188</v>
      </c>
      <c r="J36" s="46">
        <v>25</v>
      </c>
      <c r="K36" s="51">
        <v>80</v>
      </c>
      <c r="L36" s="278">
        <v>2000</v>
      </c>
      <c r="M36" s="279" t="s">
        <v>65</v>
      </c>
      <c r="N36" s="279"/>
      <c r="O36" s="280" t="s">
        <v>1152</v>
      </c>
      <c r="P36" s="116">
        <v>2000</v>
      </c>
      <c r="Q36" s="116">
        <v>2000</v>
      </c>
      <c r="R36" s="123"/>
      <c r="S36" s="46"/>
      <c r="T36" s="1"/>
      <c r="U36" s="2"/>
      <c r="V36" s="73"/>
      <c r="W36" s="73"/>
      <c r="X36" s="73"/>
      <c r="Y36" s="73"/>
      <c r="Z36" s="31"/>
      <c r="AA36" s="31"/>
    </row>
    <row r="37" ht="23.15" customHeight="1" spans="1:27">
      <c r="A37" s="46">
        <v>9</v>
      </c>
      <c r="B37" s="87" t="s">
        <v>42</v>
      </c>
      <c r="C37" s="87"/>
      <c r="D37" s="11" t="s">
        <v>1173</v>
      </c>
      <c r="E37" s="11" t="s">
        <v>1165</v>
      </c>
      <c r="F37" s="46"/>
      <c r="G37" s="11"/>
      <c r="H37" s="11" t="s">
        <v>1182</v>
      </c>
      <c r="I37" s="46" t="s">
        <v>95</v>
      </c>
      <c r="J37" s="46">
        <v>10000</v>
      </c>
      <c r="K37" s="51">
        <v>1</v>
      </c>
      <c r="L37" s="278">
        <f>SUM(J37*K37)</f>
        <v>10000</v>
      </c>
      <c r="M37" s="279" t="s">
        <v>65</v>
      </c>
      <c r="N37" s="279"/>
      <c r="O37" s="280" t="s">
        <v>1152</v>
      </c>
      <c r="P37" s="116">
        <f>SUM(L37)</f>
        <v>10000</v>
      </c>
      <c r="Q37" s="116">
        <v>10000</v>
      </c>
      <c r="R37" s="123"/>
      <c r="S37" s="46"/>
      <c r="T37" s="1"/>
      <c r="U37" s="2"/>
      <c r="V37" s="73"/>
      <c r="W37" s="73"/>
      <c r="X37" s="73"/>
      <c r="Y37" s="73"/>
      <c r="Z37" s="31"/>
      <c r="AA37" s="31"/>
    </row>
    <row r="38" ht="23.15" customHeight="1" spans="1:27">
      <c r="A38" s="46">
        <v>10</v>
      </c>
      <c r="B38" s="87" t="s">
        <v>42</v>
      </c>
      <c r="C38" s="87"/>
      <c r="D38" s="11" t="s">
        <v>1173</v>
      </c>
      <c r="E38" s="11" t="s">
        <v>1183</v>
      </c>
      <c r="F38" s="46"/>
      <c r="G38" s="11"/>
      <c r="H38" s="11" t="s">
        <v>1183</v>
      </c>
      <c r="I38" s="46" t="s">
        <v>95</v>
      </c>
      <c r="J38" s="46">
        <v>20000</v>
      </c>
      <c r="K38" s="51">
        <v>1</v>
      </c>
      <c r="L38" s="278">
        <v>20000</v>
      </c>
      <c r="M38" s="279" t="s">
        <v>65</v>
      </c>
      <c r="N38" s="279"/>
      <c r="O38" s="280" t="s">
        <v>1152</v>
      </c>
      <c r="P38" s="116">
        <v>20000</v>
      </c>
      <c r="Q38" s="116">
        <v>20000</v>
      </c>
      <c r="R38" s="123"/>
      <c r="S38" s="46"/>
      <c r="T38" s="1"/>
      <c r="U38" s="2"/>
      <c r="V38" s="73"/>
      <c r="W38" s="73"/>
      <c r="X38" s="73"/>
      <c r="Y38" s="73"/>
      <c r="Z38" s="31"/>
      <c r="AA38" s="31"/>
    </row>
    <row r="39" ht="23.15" customHeight="1" spans="1:27">
      <c r="A39" s="46">
        <v>11</v>
      </c>
      <c r="B39" s="87" t="s">
        <v>42</v>
      </c>
      <c r="C39" s="87"/>
      <c r="D39" s="11" t="s">
        <v>1173</v>
      </c>
      <c r="E39" s="11" t="s">
        <v>336</v>
      </c>
      <c r="F39" s="46"/>
      <c r="G39" s="11"/>
      <c r="H39" s="11" t="s">
        <v>336</v>
      </c>
      <c r="I39" s="46" t="s">
        <v>290</v>
      </c>
      <c r="J39" s="46">
        <v>500</v>
      </c>
      <c r="K39" s="51">
        <v>22</v>
      </c>
      <c r="L39" s="278">
        <v>11000</v>
      </c>
      <c r="M39" s="279" t="s">
        <v>65</v>
      </c>
      <c r="N39" s="279"/>
      <c r="O39" s="280" t="s">
        <v>1152</v>
      </c>
      <c r="P39" s="116">
        <f>SUM(L39)</f>
        <v>11000</v>
      </c>
      <c r="Q39" s="116">
        <v>11000</v>
      </c>
      <c r="R39" s="123"/>
      <c r="S39" s="46"/>
      <c r="T39" s="1"/>
      <c r="U39" s="2"/>
      <c r="V39" s="73"/>
      <c r="W39" s="73"/>
      <c r="X39" s="73"/>
      <c r="Y39" s="73"/>
      <c r="Z39" s="31"/>
      <c r="AA39" s="31"/>
    </row>
    <row r="40" ht="23.15" customHeight="1" spans="1:27">
      <c r="A40" s="46">
        <v>12</v>
      </c>
      <c r="B40" s="87" t="s">
        <v>42</v>
      </c>
      <c r="C40" s="87"/>
      <c r="D40" s="11" t="s">
        <v>1173</v>
      </c>
      <c r="E40" s="11" t="s">
        <v>898</v>
      </c>
      <c r="F40" s="46"/>
      <c r="G40" s="11"/>
      <c r="H40" s="11" t="s">
        <v>1184</v>
      </c>
      <c r="I40" s="11" t="s">
        <v>188</v>
      </c>
      <c r="J40" s="46">
        <v>5000</v>
      </c>
      <c r="K40" s="51">
        <v>3</v>
      </c>
      <c r="L40" s="278">
        <v>15000</v>
      </c>
      <c r="M40" s="279" t="s">
        <v>65</v>
      </c>
      <c r="N40" s="279"/>
      <c r="O40" s="280" t="s">
        <v>1168</v>
      </c>
      <c r="P40" s="116">
        <f>SUM(L40)</f>
        <v>15000</v>
      </c>
      <c r="Q40" s="116">
        <v>15000</v>
      </c>
      <c r="R40" s="123"/>
      <c r="S40" s="46"/>
      <c r="T40" s="1"/>
      <c r="U40" s="2"/>
      <c r="V40" s="73"/>
      <c r="W40" s="73"/>
      <c r="X40" s="73"/>
      <c r="Y40" s="73"/>
      <c r="Z40" s="31"/>
      <c r="AA40" s="31"/>
    </row>
    <row r="41" ht="23.15" customHeight="1" spans="1:27">
      <c r="A41" s="46">
        <v>13</v>
      </c>
      <c r="B41" s="87" t="s">
        <v>42</v>
      </c>
      <c r="C41" s="87"/>
      <c r="D41" s="11" t="s">
        <v>1173</v>
      </c>
      <c r="E41" s="11" t="s">
        <v>288</v>
      </c>
      <c r="F41" s="46"/>
      <c r="G41" s="11"/>
      <c r="H41" s="11" t="s">
        <v>1185</v>
      </c>
      <c r="I41" s="46" t="s">
        <v>290</v>
      </c>
      <c r="J41" s="46">
        <v>300</v>
      </c>
      <c r="K41" s="51">
        <v>50</v>
      </c>
      <c r="L41" s="278">
        <f>SUM(J41*K41)</f>
        <v>15000</v>
      </c>
      <c r="M41" s="279" t="s">
        <v>65</v>
      </c>
      <c r="N41" s="279"/>
      <c r="O41" s="280" t="s">
        <v>1168</v>
      </c>
      <c r="P41" s="116">
        <f>SUM(L41)</f>
        <v>15000</v>
      </c>
      <c r="Q41" s="116">
        <v>15000</v>
      </c>
      <c r="R41" s="123"/>
      <c r="S41" s="46"/>
      <c r="T41" s="1"/>
      <c r="U41" s="2"/>
      <c r="V41" s="73"/>
      <c r="W41" s="73"/>
      <c r="X41" s="73"/>
      <c r="Y41" s="73"/>
      <c r="Z41" s="31"/>
      <c r="AA41" s="31"/>
    </row>
    <row r="42" ht="23.15" customHeight="1" spans="1:27">
      <c r="A42" s="46">
        <v>14</v>
      </c>
      <c r="B42" s="87" t="s">
        <v>42</v>
      </c>
      <c r="C42" s="87"/>
      <c r="D42" s="11" t="s">
        <v>1173</v>
      </c>
      <c r="E42" s="11" t="s">
        <v>1165</v>
      </c>
      <c r="F42" s="46"/>
      <c r="G42" s="11"/>
      <c r="H42" s="56" t="s">
        <v>1186</v>
      </c>
      <c r="I42" s="46" t="s">
        <v>95</v>
      </c>
      <c r="J42" s="46">
        <v>7000</v>
      </c>
      <c r="K42" s="11">
        <v>1</v>
      </c>
      <c r="L42" s="278">
        <f>SUM(J42*K42)</f>
        <v>7000</v>
      </c>
      <c r="M42" s="279" t="s">
        <v>65</v>
      </c>
      <c r="N42" s="279"/>
      <c r="O42" s="280" t="s">
        <v>1168</v>
      </c>
      <c r="P42" s="116">
        <v>7000</v>
      </c>
      <c r="Q42" s="116">
        <v>7000</v>
      </c>
      <c r="R42" s="123"/>
      <c r="S42" s="46"/>
      <c r="T42" s="1"/>
      <c r="U42" s="2"/>
      <c r="V42" s="73"/>
      <c r="W42" s="73"/>
      <c r="X42" s="73"/>
      <c r="Y42" s="73"/>
      <c r="Z42" s="31"/>
      <c r="AA42" s="31"/>
    </row>
    <row r="43" ht="23.15" customHeight="1" spans="1:27">
      <c r="A43" s="46">
        <v>15</v>
      </c>
      <c r="B43" s="87" t="s">
        <v>42</v>
      </c>
      <c r="C43" s="87"/>
      <c r="D43" s="11" t="s">
        <v>1173</v>
      </c>
      <c r="E43" s="11" t="s">
        <v>336</v>
      </c>
      <c r="F43" s="46"/>
      <c r="G43" s="11"/>
      <c r="H43" s="56" t="s">
        <v>336</v>
      </c>
      <c r="I43" s="46" t="s">
        <v>290</v>
      </c>
      <c r="J43" s="46">
        <v>500</v>
      </c>
      <c r="K43" s="11">
        <v>30</v>
      </c>
      <c r="L43" s="278">
        <f>SUM(J43*K43)</f>
        <v>15000</v>
      </c>
      <c r="M43" s="279" t="s">
        <v>65</v>
      </c>
      <c r="N43" s="279"/>
      <c r="O43" s="280" t="s">
        <v>1168</v>
      </c>
      <c r="P43" s="116">
        <v>15000</v>
      </c>
      <c r="Q43" s="116">
        <v>15000</v>
      </c>
      <c r="R43" s="123"/>
      <c r="S43" s="46"/>
      <c r="T43" s="1"/>
      <c r="U43" s="2"/>
      <c r="V43" s="73"/>
      <c r="W43" s="73"/>
      <c r="X43" s="73"/>
      <c r="Y43" s="73"/>
      <c r="Z43" s="31"/>
      <c r="AA43" s="31"/>
    </row>
    <row r="44" ht="23.15" customHeight="1" spans="1:27">
      <c r="A44" s="173" t="s">
        <v>1187</v>
      </c>
      <c r="B44" s="174"/>
      <c r="C44" s="174"/>
      <c r="D44" s="174"/>
      <c r="E44" s="175"/>
      <c r="F44" s="114"/>
      <c r="G44" s="114"/>
      <c r="H44" s="176"/>
      <c r="I44" s="176"/>
      <c r="J44" s="176"/>
      <c r="K44" s="176"/>
      <c r="L44" s="113">
        <f>SUM(L45:L65)</f>
        <v>103100</v>
      </c>
      <c r="M44" s="114"/>
      <c r="N44" s="114"/>
      <c r="O44" s="114"/>
      <c r="P44" s="119">
        <f>SUM(P45:P65)</f>
        <v>103100</v>
      </c>
      <c r="Q44" s="119">
        <f>SUM(Q45:Q65)</f>
        <v>103100</v>
      </c>
      <c r="R44" s="119">
        <f>SUM(R45:R65)</f>
        <v>0</v>
      </c>
      <c r="S44" s="205"/>
      <c r="T44" s="154">
        <v>692</v>
      </c>
      <c r="U44" s="207">
        <v>343</v>
      </c>
      <c r="V44" s="270"/>
      <c r="W44" s="270">
        <v>300</v>
      </c>
      <c r="X44" s="270">
        <v>400</v>
      </c>
      <c r="Y44" s="270">
        <f>800+300</f>
        <v>1100</v>
      </c>
      <c r="Z44" s="282">
        <f>SUM(T44*W44+U44*X44+V44*Y44)*2*0.3</f>
        <v>206880</v>
      </c>
      <c r="AA44" s="282">
        <f>SUM(Z44-P44)</f>
        <v>103780</v>
      </c>
    </row>
    <row r="45" ht="23.15" customHeight="1" spans="1:27">
      <c r="A45" s="71">
        <v>1</v>
      </c>
      <c r="B45" s="27" t="s">
        <v>42</v>
      </c>
      <c r="C45" s="27"/>
      <c r="D45" s="26" t="s">
        <v>1188</v>
      </c>
      <c r="E45" s="26" t="s">
        <v>1189</v>
      </c>
      <c r="F45" s="71"/>
      <c r="G45" s="26"/>
      <c r="H45" s="26" t="s">
        <v>1190</v>
      </c>
      <c r="I45" s="71" t="s">
        <v>125</v>
      </c>
      <c r="J45" s="46">
        <v>5000</v>
      </c>
      <c r="K45" s="51">
        <v>2</v>
      </c>
      <c r="L45" s="278">
        <f t="shared" ref="L45:L65" si="7">J45*K45</f>
        <v>10000</v>
      </c>
      <c r="M45" s="26" t="s">
        <v>197</v>
      </c>
      <c r="N45" s="26"/>
      <c r="O45" s="71">
        <v>2019.04</v>
      </c>
      <c r="P45" s="116">
        <f t="shared" ref="P45:P65" si="8">SUM(L45)</f>
        <v>10000</v>
      </c>
      <c r="Q45" s="116">
        <v>10000</v>
      </c>
      <c r="R45" s="116">
        <f t="shared" ref="R45:R65" si="9">SUM(P45-Q45)</f>
        <v>0</v>
      </c>
      <c r="S45" s="71"/>
      <c r="T45" s="281"/>
      <c r="U45" s="270"/>
      <c r="V45" s="270"/>
      <c r="W45" s="270"/>
      <c r="X45" s="270"/>
      <c r="Y45" s="270"/>
      <c r="Z45" s="282"/>
      <c r="AA45" s="282"/>
    </row>
    <row r="46" ht="23.15" customHeight="1" spans="1:27">
      <c r="A46" s="71">
        <v>2</v>
      </c>
      <c r="B46" s="27" t="s">
        <v>42</v>
      </c>
      <c r="C46" s="27"/>
      <c r="D46" s="26" t="s">
        <v>1188</v>
      </c>
      <c r="E46" s="26" t="s">
        <v>1191</v>
      </c>
      <c r="F46" s="71"/>
      <c r="G46" s="26"/>
      <c r="H46" s="26" t="s">
        <v>1192</v>
      </c>
      <c r="I46" s="71" t="s">
        <v>64</v>
      </c>
      <c r="J46" s="46">
        <v>400</v>
      </c>
      <c r="K46" s="51">
        <v>5</v>
      </c>
      <c r="L46" s="278">
        <f t="shared" si="7"/>
        <v>2000</v>
      </c>
      <c r="M46" s="26" t="s">
        <v>197</v>
      </c>
      <c r="N46" s="26"/>
      <c r="O46" s="71">
        <v>2019.04</v>
      </c>
      <c r="P46" s="116">
        <f t="shared" si="8"/>
        <v>2000</v>
      </c>
      <c r="Q46" s="116">
        <v>2000</v>
      </c>
      <c r="R46" s="116">
        <f t="shared" si="9"/>
        <v>0</v>
      </c>
      <c r="S46" s="71"/>
      <c r="T46" s="281"/>
      <c r="U46" s="270"/>
      <c r="V46" s="270"/>
      <c r="W46" s="270"/>
      <c r="X46" s="270"/>
      <c r="Y46" s="270"/>
      <c r="Z46" s="282"/>
      <c r="AA46" s="282"/>
    </row>
    <row r="47" ht="23.15" customHeight="1" spans="1:27">
      <c r="A47" s="71">
        <v>3</v>
      </c>
      <c r="B47" s="27" t="s">
        <v>42</v>
      </c>
      <c r="C47" s="27"/>
      <c r="D47" s="26" t="s">
        <v>1188</v>
      </c>
      <c r="E47" s="26" t="s">
        <v>1193</v>
      </c>
      <c r="F47" s="71"/>
      <c r="G47" s="26"/>
      <c r="H47" s="26" t="s">
        <v>1193</v>
      </c>
      <c r="I47" s="71" t="s">
        <v>64</v>
      </c>
      <c r="J47" s="46">
        <v>10000</v>
      </c>
      <c r="K47" s="51">
        <v>1</v>
      </c>
      <c r="L47" s="278">
        <f t="shared" si="7"/>
        <v>10000</v>
      </c>
      <c r="M47" s="26" t="s">
        <v>197</v>
      </c>
      <c r="N47" s="26"/>
      <c r="O47" s="71">
        <v>2019.04</v>
      </c>
      <c r="P47" s="116">
        <f t="shared" si="8"/>
        <v>10000</v>
      </c>
      <c r="Q47" s="116">
        <v>10000</v>
      </c>
      <c r="R47" s="116">
        <f t="shared" si="9"/>
        <v>0</v>
      </c>
      <c r="S47" s="71"/>
      <c r="T47" s="281"/>
      <c r="U47" s="270"/>
      <c r="V47" s="270"/>
      <c r="W47" s="270"/>
      <c r="X47" s="270"/>
      <c r="Y47" s="270"/>
      <c r="Z47" s="282"/>
      <c r="AA47" s="282"/>
    </row>
    <row r="48" ht="23.15" customHeight="1" spans="1:27">
      <c r="A48" s="71">
        <v>4</v>
      </c>
      <c r="B48" s="27" t="s">
        <v>42</v>
      </c>
      <c r="C48" s="27"/>
      <c r="D48" s="26" t="s">
        <v>1188</v>
      </c>
      <c r="E48" s="26" t="s">
        <v>1194</v>
      </c>
      <c r="F48" s="71"/>
      <c r="G48" s="26"/>
      <c r="H48" s="26" t="s">
        <v>1195</v>
      </c>
      <c r="I48" s="71" t="s">
        <v>64</v>
      </c>
      <c r="J48" s="46">
        <v>800</v>
      </c>
      <c r="K48" s="51">
        <v>6</v>
      </c>
      <c r="L48" s="278">
        <f t="shared" si="7"/>
        <v>4800</v>
      </c>
      <c r="M48" s="26" t="s">
        <v>197</v>
      </c>
      <c r="N48" s="26"/>
      <c r="O48" s="71">
        <v>2019.04</v>
      </c>
      <c r="P48" s="116">
        <f t="shared" si="8"/>
        <v>4800</v>
      </c>
      <c r="Q48" s="116">
        <v>4800</v>
      </c>
      <c r="R48" s="116">
        <f t="shared" si="9"/>
        <v>0</v>
      </c>
      <c r="S48" s="71"/>
      <c r="T48" s="281"/>
      <c r="U48" s="270"/>
      <c r="V48" s="270"/>
      <c r="W48" s="270"/>
      <c r="X48" s="270"/>
      <c r="Y48" s="270"/>
      <c r="Z48" s="282"/>
      <c r="AA48" s="282"/>
    </row>
    <row r="49" ht="23.15" customHeight="1" spans="1:27">
      <c r="A49" s="71">
        <v>5</v>
      </c>
      <c r="B49" s="27" t="s">
        <v>42</v>
      </c>
      <c r="C49" s="27"/>
      <c r="D49" s="26" t="s">
        <v>1188</v>
      </c>
      <c r="E49" s="26" t="s">
        <v>1196</v>
      </c>
      <c r="F49" s="71"/>
      <c r="G49" s="26"/>
      <c r="H49" s="26" t="s">
        <v>1197</v>
      </c>
      <c r="I49" s="71" t="s">
        <v>64</v>
      </c>
      <c r="J49" s="46">
        <v>250</v>
      </c>
      <c r="K49" s="51">
        <v>4</v>
      </c>
      <c r="L49" s="278">
        <f t="shared" si="7"/>
        <v>1000</v>
      </c>
      <c r="M49" s="26" t="s">
        <v>197</v>
      </c>
      <c r="N49" s="26"/>
      <c r="O49" s="71">
        <v>2019.04</v>
      </c>
      <c r="P49" s="116">
        <f t="shared" si="8"/>
        <v>1000</v>
      </c>
      <c r="Q49" s="116">
        <v>1000</v>
      </c>
      <c r="R49" s="116">
        <f t="shared" si="9"/>
        <v>0</v>
      </c>
      <c r="S49" s="71"/>
      <c r="T49" s="281"/>
      <c r="U49" s="270"/>
      <c r="V49" s="270"/>
      <c r="W49" s="270"/>
      <c r="X49" s="270"/>
      <c r="Y49" s="270"/>
      <c r="Z49" s="282"/>
      <c r="AA49" s="282"/>
    </row>
    <row r="50" ht="23.15" customHeight="1" spans="1:27">
      <c r="A50" s="71">
        <v>6</v>
      </c>
      <c r="B50" s="27" t="s">
        <v>42</v>
      </c>
      <c r="C50" s="27"/>
      <c r="D50" s="26" t="s">
        <v>1188</v>
      </c>
      <c r="E50" s="26" t="s">
        <v>1198</v>
      </c>
      <c r="F50" s="71"/>
      <c r="G50" s="26"/>
      <c r="H50" s="26" t="s">
        <v>1199</v>
      </c>
      <c r="I50" s="71" t="s">
        <v>64</v>
      </c>
      <c r="J50" s="46">
        <v>200</v>
      </c>
      <c r="K50" s="51">
        <v>10</v>
      </c>
      <c r="L50" s="278">
        <f t="shared" si="7"/>
        <v>2000</v>
      </c>
      <c r="M50" s="26" t="s">
        <v>197</v>
      </c>
      <c r="N50" s="26"/>
      <c r="O50" s="71">
        <v>2019.04</v>
      </c>
      <c r="P50" s="116">
        <f t="shared" si="8"/>
        <v>2000</v>
      </c>
      <c r="Q50" s="116">
        <v>2000</v>
      </c>
      <c r="R50" s="116">
        <f t="shared" si="9"/>
        <v>0</v>
      </c>
      <c r="S50" s="71"/>
      <c r="T50" s="281"/>
      <c r="U50" s="270"/>
      <c r="V50" s="270"/>
      <c r="W50" s="270"/>
      <c r="X50" s="270"/>
      <c r="Y50" s="270"/>
      <c r="Z50" s="282"/>
      <c r="AA50" s="282"/>
    </row>
    <row r="51" ht="23.15" customHeight="1" spans="1:27">
      <c r="A51" s="71">
        <v>7</v>
      </c>
      <c r="B51" s="27" t="s">
        <v>42</v>
      </c>
      <c r="C51" s="27"/>
      <c r="D51" s="26" t="s">
        <v>1188</v>
      </c>
      <c r="E51" s="26" t="s">
        <v>578</v>
      </c>
      <c r="F51" s="71"/>
      <c r="G51" s="26"/>
      <c r="H51" s="26" t="s">
        <v>1200</v>
      </c>
      <c r="I51" s="71" t="s">
        <v>64</v>
      </c>
      <c r="J51" s="46">
        <v>500</v>
      </c>
      <c r="K51" s="51">
        <v>6</v>
      </c>
      <c r="L51" s="278">
        <f t="shared" si="7"/>
        <v>3000</v>
      </c>
      <c r="M51" s="26" t="s">
        <v>197</v>
      </c>
      <c r="N51" s="26"/>
      <c r="O51" s="71">
        <v>2019.04</v>
      </c>
      <c r="P51" s="116">
        <f t="shared" si="8"/>
        <v>3000</v>
      </c>
      <c r="Q51" s="116">
        <v>3000</v>
      </c>
      <c r="R51" s="116">
        <f t="shared" si="9"/>
        <v>0</v>
      </c>
      <c r="S51" s="71"/>
      <c r="T51" s="281"/>
      <c r="U51" s="270"/>
      <c r="V51" s="270"/>
      <c r="W51" s="270"/>
      <c r="X51" s="270"/>
      <c r="Y51" s="270"/>
      <c r="Z51" s="282"/>
      <c r="AA51" s="282"/>
    </row>
    <row r="52" ht="23.15" customHeight="1" spans="1:27">
      <c r="A52" s="71">
        <v>8</v>
      </c>
      <c r="B52" s="27" t="s">
        <v>42</v>
      </c>
      <c r="C52" s="27"/>
      <c r="D52" s="26" t="s">
        <v>1188</v>
      </c>
      <c r="E52" s="26" t="s">
        <v>1201</v>
      </c>
      <c r="F52" s="71"/>
      <c r="G52" s="26"/>
      <c r="H52" s="26" t="s">
        <v>1201</v>
      </c>
      <c r="I52" s="71" t="s">
        <v>200</v>
      </c>
      <c r="J52" s="46">
        <v>5000</v>
      </c>
      <c r="K52" s="11">
        <v>1</v>
      </c>
      <c r="L52" s="278">
        <f t="shared" si="7"/>
        <v>5000</v>
      </c>
      <c r="M52" s="26" t="s">
        <v>197</v>
      </c>
      <c r="N52" s="26"/>
      <c r="O52" s="71">
        <v>2019.05</v>
      </c>
      <c r="P52" s="116">
        <f t="shared" si="8"/>
        <v>5000</v>
      </c>
      <c r="Q52" s="116">
        <v>5000</v>
      </c>
      <c r="R52" s="116">
        <f t="shared" si="9"/>
        <v>0</v>
      </c>
      <c r="S52" s="71"/>
      <c r="T52" s="281"/>
      <c r="U52" s="270"/>
      <c r="V52" s="270"/>
      <c r="W52" s="270"/>
      <c r="X52" s="270"/>
      <c r="Y52" s="270"/>
      <c r="Z52" s="282"/>
      <c r="AA52" s="282"/>
    </row>
    <row r="53" ht="23.15" customHeight="1" spans="1:27">
      <c r="A53" s="71">
        <v>9</v>
      </c>
      <c r="B53" s="27" t="s">
        <v>42</v>
      </c>
      <c r="C53" s="27"/>
      <c r="D53" s="26" t="s">
        <v>1188</v>
      </c>
      <c r="E53" s="26" t="s">
        <v>1202</v>
      </c>
      <c r="F53" s="71"/>
      <c r="G53" s="26"/>
      <c r="H53" s="26" t="s">
        <v>1203</v>
      </c>
      <c r="I53" s="26" t="s">
        <v>213</v>
      </c>
      <c r="J53" s="46">
        <v>20</v>
      </c>
      <c r="K53" s="11">
        <v>150</v>
      </c>
      <c r="L53" s="278">
        <f t="shared" si="7"/>
        <v>3000</v>
      </c>
      <c r="M53" s="26" t="s">
        <v>197</v>
      </c>
      <c r="N53" s="26"/>
      <c r="O53" s="71">
        <v>2019.04</v>
      </c>
      <c r="P53" s="116">
        <f t="shared" si="8"/>
        <v>3000</v>
      </c>
      <c r="Q53" s="116">
        <v>3000</v>
      </c>
      <c r="R53" s="116">
        <f t="shared" si="9"/>
        <v>0</v>
      </c>
      <c r="S53" s="71"/>
      <c r="T53" s="281"/>
      <c r="U53" s="270"/>
      <c r="V53" s="270"/>
      <c r="W53" s="270"/>
      <c r="X53" s="270"/>
      <c r="Y53" s="270"/>
      <c r="Z53" s="282"/>
      <c r="AA53" s="282"/>
    </row>
    <row r="54" ht="23.15" customHeight="1" spans="1:27">
      <c r="A54" s="71">
        <v>10</v>
      </c>
      <c r="B54" s="27" t="s">
        <v>42</v>
      </c>
      <c r="C54" s="27"/>
      <c r="D54" s="26" t="s">
        <v>1188</v>
      </c>
      <c r="E54" s="26" t="s">
        <v>1204</v>
      </c>
      <c r="F54" s="71"/>
      <c r="G54" s="26"/>
      <c r="H54" s="26" t="s">
        <v>1205</v>
      </c>
      <c r="I54" s="71" t="s">
        <v>125</v>
      </c>
      <c r="J54" s="11">
        <v>100</v>
      </c>
      <c r="K54" s="11">
        <v>20</v>
      </c>
      <c r="L54" s="278">
        <f t="shared" si="7"/>
        <v>2000</v>
      </c>
      <c r="M54" s="26" t="s">
        <v>197</v>
      </c>
      <c r="N54" s="26"/>
      <c r="O54" s="71">
        <v>2019.04</v>
      </c>
      <c r="P54" s="116">
        <f t="shared" si="8"/>
        <v>2000</v>
      </c>
      <c r="Q54" s="116">
        <v>2000</v>
      </c>
      <c r="R54" s="116">
        <f t="shared" si="9"/>
        <v>0</v>
      </c>
      <c r="S54" s="71"/>
      <c r="T54" s="281"/>
      <c r="U54" s="270"/>
      <c r="V54" s="270"/>
      <c r="W54" s="270"/>
      <c r="X54" s="270"/>
      <c r="Y54" s="270"/>
      <c r="Z54" s="282"/>
      <c r="AA54" s="282"/>
    </row>
    <row r="55" ht="23.15" customHeight="1" spans="1:27">
      <c r="A55" s="71">
        <v>11</v>
      </c>
      <c r="B55" s="27" t="s">
        <v>42</v>
      </c>
      <c r="C55" s="27"/>
      <c r="D55" s="26" t="s">
        <v>1188</v>
      </c>
      <c r="E55" s="26" t="s">
        <v>1206</v>
      </c>
      <c r="F55" s="71"/>
      <c r="G55" s="26"/>
      <c r="H55" s="26" t="s">
        <v>1090</v>
      </c>
      <c r="I55" s="71" t="s">
        <v>125</v>
      </c>
      <c r="J55" s="11">
        <v>20</v>
      </c>
      <c r="K55" s="11">
        <v>250</v>
      </c>
      <c r="L55" s="278">
        <f t="shared" si="7"/>
        <v>5000</v>
      </c>
      <c r="M55" s="26" t="s">
        <v>197</v>
      </c>
      <c r="N55" s="26"/>
      <c r="O55" s="71">
        <v>2019.04</v>
      </c>
      <c r="P55" s="116">
        <f t="shared" si="8"/>
        <v>5000</v>
      </c>
      <c r="Q55" s="116">
        <v>5000</v>
      </c>
      <c r="R55" s="116">
        <f t="shared" si="9"/>
        <v>0</v>
      </c>
      <c r="S55" s="71"/>
      <c r="T55" s="281"/>
      <c r="U55" s="270"/>
      <c r="V55" s="270"/>
      <c r="W55" s="270"/>
      <c r="X55" s="270"/>
      <c r="Y55" s="270"/>
      <c r="Z55" s="282"/>
      <c r="AA55" s="282"/>
    </row>
    <row r="56" ht="23.15" customHeight="1" spans="1:27">
      <c r="A56" s="71">
        <v>12</v>
      </c>
      <c r="B56" s="27" t="s">
        <v>42</v>
      </c>
      <c r="C56" s="27"/>
      <c r="D56" s="26" t="s">
        <v>1188</v>
      </c>
      <c r="E56" s="26" t="s">
        <v>1207</v>
      </c>
      <c r="F56" s="71"/>
      <c r="G56" s="26"/>
      <c r="H56" s="26" t="s">
        <v>1207</v>
      </c>
      <c r="I56" s="71" t="s">
        <v>64</v>
      </c>
      <c r="J56" s="46">
        <v>1500</v>
      </c>
      <c r="K56" s="11">
        <v>1</v>
      </c>
      <c r="L56" s="278">
        <f t="shared" si="7"/>
        <v>1500</v>
      </c>
      <c r="M56" s="26" t="s">
        <v>197</v>
      </c>
      <c r="N56" s="26"/>
      <c r="O56" s="71">
        <v>2019.04</v>
      </c>
      <c r="P56" s="116">
        <f t="shared" si="8"/>
        <v>1500</v>
      </c>
      <c r="Q56" s="116">
        <v>1500</v>
      </c>
      <c r="R56" s="116">
        <f t="shared" si="9"/>
        <v>0</v>
      </c>
      <c r="S56" s="71"/>
      <c r="T56" s="281"/>
      <c r="U56" s="270"/>
      <c r="V56" s="270"/>
      <c r="W56" s="270"/>
      <c r="X56" s="270"/>
      <c r="Y56" s="270"/>
      <c r="Z56" s="282"/>
      <c r="AA56" s="282"/>
    </row>
    <row r="57" ht="23.15" customHeight="1" spans="1:27">
      <c r="A57" s="71">
        <v>13</v>
      </c>
      <c r="B57" s="27" t="s">
        <v>42</v>
      </c>
      <c r="C57" s="27"/>
      <c r="D57" s="26" t="s">
        <v>1188</v>
      </c>
      <c r="E57" s="55" t="s">
        <v>1208</v>
      </c>
      <c r="F57" s="26"/>
      <c r="G57" s="26"/>
      <c r="H57" s="55" t="s">
        <v>1209</v>
      </c>
      <c r="I57" s="26" t="s">
        <v>64</v>
      </c>
      <c r="J57" s="46">
        <v>2000</v>
      </c>
      <c r="K57" s="46">
        <v>1</v>
      </c>
      <c r="L57" s="278">
        <f t="shared" si="7"/>
        <v>2000</v>
      </c>
      <c r="M57" s="26" t="s">
        <v>197</v>
      </c>
      <c r="N57" s="26"/>
      <c r="O57" s="71">
        <v>2019.04</v>
      </c>
      <c r="P57" s="116">
        <f t="shared" si="8"/>
        <v>2000</v>
      </c>
      <c r="Q57" s="116">
        <v>2000</v>
      </c>
      <c r="R57" s="116">
        <f t="shared" si="9"/>
        <v>0</v>
      </c>
      <c r="S57" s="71"/>
      <c r="T57" s="281"/>
      <c r="U57" s="270"/>
      <c r="V57" s="270"/>
      <c r="W57" s="270"/>
      <c r="X57" s="270"/>
      <c r="Y57" s="270"/>
      <c r="Z57" s="282"/>
      <c r="AA57" s="282"/>
    </row>
    <row r="58" ht="23.15" customHeight="1" spans="1:27">
      <c r="A58" s="71">
        <v>14</v>
      </c>
      <c r="B58" s="27" t="s">
        <v>42</v>
      </c>
      <c r="C58" s="27"/>
      <c r="D58" s="26" t="s">
        <v>1188</v>
      </c>
      <c r="E58" s="26" t="s">
        <v>115</v>
      </c>
      <c r="F58" s="71"/>
      <c r="G58" s="274"/>
      <c r="H58" s="26" t="s">
        <v>1210</v>
      </c>
      <c r="I58" s="71" t="s">
        <v>64</v>
      </c>
      <c r="J58" s="11">
        <v>1000</v>
      </c>
      <c r="K58" s="11">
        <v>1</v>
      </c>
      <c r="L58" s="278">
        <f t="shared" si="7"/>
        <v>1000</v>
      </c>
      <c r="M58" s="26" t="s">
        <v>197</v>
      </c>
      <c r="N58" s="26"/>
      <c r="O58" s="71">
        <v>2019.04</v>
      </c>
      <c r="P58" s="116">
        <f t="shared" si="8"/>
        <v>1000</v>
      </c>
      <c r="Q58" s="116">
        <v>1000</v>
      </c>
      <c r="R58" s="116">
        <f t="shared" si="9"/>
        <v>0</v>
      </c>
      <c r="S58" s="71"/>
      <c r="T58" s="281"/>
      <c r="U58" s="270"/>
      <c r="V58" s="270"/>
      <c r="W58" s="270"/>
      <c r="X58" s="270"/>
      <c r="Y58" s="270"/>
      <c r="Z58" s="282"/>
      <c r="AA58" s="282"/>
    </row>
    <row r="59" ht="23.15" customHeight="1" spans="1:27">
      <c r="A59" s="71">
        <v>15</v>
      </c>
      <c r="B59" s="27" t="s">
        <v>42</v>
      </c>
      <c r="C59" s="27"/>
      <c r="D59" s="26" t="s">
        <v>1188</v>
      </c>
      <c r="E59" s="26" t="s">
        <v>1211</v>
      </c>
      <c r="F59" s="26"/>
      <c r="G59" s="26"/>
      <c r="H59" s="26" t="s">
        <v>1212</v>
      </c>
      <c r="I59" s="26" t="s">
        <v>125</v>
      </c>
      <c r="J59" s="36">
        <v>100</v>
      </c>
      <c r="K59" s="11">
        <v>20</v>
      </c>
      <c r="L59" s="278">
        <f t="shared" si="7"/>
        <v>2000</v>
      </c>
      <c r="M59" s="26" t="s">
        <v>197</v>
      </c>
      <c r="N59" s="26"/>
      <c r="O59" s="71">
        <v>2019.03</v>
      </c>
      <c r="P59" s="116">
        <f t="shared" si="8"/>
        <v>2000</v>
      </c>
      <c r="Q59" s="116">
        <v>2000</v>
      </c>
      <c r="R59" s="116">
        <f t="shared" si="9"/>
        <v>0</v>
      </c>
      <c r="S59" s="71"/>
      <c r="T59" s="281"/>
      <c r="U59" s="270"/>
      <c r="V59" s="270"/>
      <c r="W59" s="270"/>
      <c r="X59" s="270"/>
      <c r="Y59" s="270"/>
      <c r="Z59" s="282"/>
      <c r="AA59" s="282"/>
    </row>
    <row r="60" ht="23.15" customHeight="1" spans="1:27">
      <c r="A60" s="71">
        <v>16</v>
      </c>
      <c r="B60" s="27" t="s">
        <v>42</v>
      </c>
      <c r="C60" s="27"/>
      <c r="D60" s="26" t="s">
        <v>1188</v>
      </c>
      <c r="E60" s="26" t="s">
        <v>60</v>
      </c>
      <c r="F60" s="71"/>
      <c r="G60" s="274"/>
      <c r="H60" s="26" t="s">
        <v>1213</v>
      </c>
      <c r="I60" s="71" t="s">
        <v>64</v>
      </c>
      <c r="J60" s="11">
        <v>4000</v>
      </c>
      <c r="K60" s="46">
        <v>1</v>
      </c>
      <c r="L60" s="278">
        <f t="shared" si="7"/>
        <v>4000</v>
      </c>
      <c r="M60" s="26" t="s">
        <v>197</v>
      </c>
      <c r="N60" s="26"/>
      <c r="O60" s="71">
        <v>2019.09</v>
      </c>
      <c r="P60" s="116">
        <f t="shared" si="8"/>
        <v>4000</v>
      </c>
      <c r="Q60" s="116">
        <v>4000</v>
      </c>
      <c r="R60" s="116">
        <f t="shared" si="9"/>
        <v>0</v>
      </c>
      <c r="S60" s="71"/>
      <c r="T60" s="281"/>
      <c r="U60" s="270"/>
      <c r="V60" s="270"/>
      <c r="W60" s="270"/>
      <c r="X60" s="270"/>
      <c r="Y60" s="270"/>
      <c r="Z60" s="282"/>
      <c r="AA60" s="282"/>
    </row>
    <row r="61" ht="23.15" customHeight="1" spans="1:27">
      <c r="A61" s="71">
        <v>17</v>
      </c>
      <c r="B61" s="27" t="s">
        <v>42</v>
      </c>
      <c r="C61" s="27"/>
      <c r="D61" s="26" t="s">
        <v>1188</v>
      </c>
      <c r="E61" s="26" t="s">
        <v>339</v>
      </c>
      <c r="F61" s="71"/>
      <c r="G61" s="274"/>
      <c r="H61" s="26" t="s">
        <v>1214</v>
      </c>
      <c r="I61" s="71" t="s">
        <v>290</v>
      </c>
      <c r="J61" s="11">
        <v>300</v>
      </c>
      <c r="K61" s="46">
        <v>30</v>
      </c>
      <c r="L61" s="278">
        <f t="shared" si="7"/>
        <v>9000</v>
      </c>
      <c r="M61" s="26" t="s">
        <v>197</v>
      </c>
      <c r="N61" s="26"/>
      <c r="O61" s="71">
        <v>2019.09</v>
      </c>
      <c r="P61" s="116">
        <f t="shared" si="8"/>
        <v>9000</v>
      </c>
      <c r="Q61" s="116">
        <v>9000</v>
      </c>
      <c r="R61" s="116">
        <f t="shared" si="9"/>
        <v>0</v>
      </c>
      <c r="S61" s="71"/>
      <c r="T61" s="281"/>
      <c r="U61" s="270"/>
      <c r="V61" s="270"/>
      <c r="W61" s="270"/>
      <c r="X61" s="270"/>
      <c r="Y61" s="270"/>
      <c r="Z61" s="282"/>
      <c r="AA61" s="282"/>
    </row>
    <row r="62" ht="23.15" customHeight="1" spans="1:27">
      <c r="A62" s="71">
        <v>18</v>
      </c>
      <c r="B62" s="27" t="s">
        <v>42</v>
      </c>
      <c r="C62" s="27"/>
      <c r="D62" s="26" t="s">
        <v>1188</v>
      </c>
      <c r="E62" s="26" t="s">
        <v>955</v>
      </c>
      <c r="F62" s="26"/>
      <c r="G62" s="274"/>
      <c r="H62" s="26" t="s">
        <v>1215</v>
      </c>
      <c r="I62" s="26" t="s">
        <v>64</v>
      </c>
      <c r="J62" s="36">
        <v>3500</v>
      </c>
      <c r="K62" s="46">
        <v>1</v>
      </c>
      <c r="L62" s="278">
        <f t="shared" si="7"/>
        <v>3500</v>
      </c>
      <c r="M62" s="26" t="s">
        <v>197</v>
      </c>
      <c r="N62" s="26"/>
      <c r="O62" s="71">
        <v>2019.09</v>
      </c>
      <c r="P62" s="116">
        <f t="shared" si="8"/>
        <v>3500</v>
      </c>
      <c r="Q62" s="116">
        <v>3500</v>
      </c>
      <c r="R62" s="116">
        <f t="shared" si="9"/>
        <v>0</v>
      </c>
      <c r="S62" s="71"/>
      <c r="T62" s="281"/>
      <c r="U62" s="270"/>
      <c r="V62" s="270"/>
      <c r="W62" s="270"/>
      <c r="X62" s="270"/>
      <c r="Y62" s="270"/>
      <c r="Z62" s="282"/>
      <c r="AA62" s="282"/>
    </row>
    <row r="63" ht="23.15" customHeight="1" spans="1:27">
      <c r="A63" s="71">
        <v>19</v>
      </c>
      <c r="B63" s="27" t="s">
        <v>42</v>
      </c>
      <c r="C63" s="27"/>
      <c r="D63" s="26" t="s">
        <v>1188</v>
      </c>
      <c r="E63" s="71" t="s">
        <v>517</v>
      </c>
      <c r="F63" s="26"/>
      <c r="G63" s="26"/>
      <c r="H63" s="26" t="s">
        <v>1216</v>
      </c>
      <c r="I63" s="71" t="s">
        <v>105</v>
      </c>
      <c r="J63" s="7">
        <v>1200</v>
      </c>
      <c r="K63" s="46">
        <v>10</v>
      </c>
      <c r="L63" s="278">
        <f t="shared" si="7"/>
        <v>12000</v>
      </c>
      <c r="M63" s="26" t="s">
        <v>197</v>
      </c>
      <c r="N63" s="26"/>
      <c r="O63" s="71">
        <v>2019.09</v>
      </c>
      <c r="P63" s="116">
        <f t="shared" si="8"/>
        <v>12000</v>
      </c>
      <c r="Q63" s="116">
        <v>12000</v>
      </c>
      <c r="R63" s="116">
        <f t="shared" si="9"/>
        <v>0</v>
      </c>
      <c r="S63" s="71"/>
      <c r="T63" s="281"/>
      <c r="U63" s="270"/>
      <c r="V63" s="270"/>
      <c r="W63" s="270"/>
      <c r="X63" s="270"/>
      <c r="Y63" s="270"/>
      <c r="Z63" s="282"/>
      <c r="AA63" s="282"/>
    </row>
    <row r="64" ht="23.15" customHeight="1" spans="1:27">
      <c r="A64" s="71">
        <v>20</v>
      </c>
      <c r="B64" s="27" t="s">
        <v>42</v>
      </c>
      <c r="C64" s="27"/>
      <c r="D64" s="26" t="s">
        <v>1188</v>
      </c>
      <c r="E64" s="26" t="s">
        <v>1211</v>
      </c>
      <c r="F64" s="26"/>
      <c r="G64" s="26"/>
      <c r="H64" s="26" t="s">
        <v>1212</v>
      </c>
      <c r="I64" s="26" t="s">
        <v>125</v>
      </c>
      <c r="J64" s="11">
        <v>115</v>
      </c>
      <c r="K64" s="11">
        <v>20</v>
      </c>
      <c r="L64" s="278">
        <f t="shared" si="7"/>
        <v>2300</v>
      </c>
      <c r="M64" s="26" t="s">
        <v>197</v>
      </c>
      <c r="N64" s="26"/>
      <c r="O64" s="71">
        <v>2019.09</v>
      </c>
      <c r="P64" s="116">
        <f t="shared" si="8"/>
        <v>2300</v>
      </c>
      <c r="Q64" s="116">
        <v>2300</v>
      </c>
      <c r="R64" s="116">
        <f t="shared" si="9"/>
        <v>0</v>
      </c>
      <c r="S64" s="71"/>
      <c r="T64" s="281"/>
      <c r="U64" s="270"/>
      <c r="V64" s="270"/>
      <c r="W64" s="270"/>
      <c r="X64" s="270"/>
      <c r="Y64" s="270"/>
      <c r="Z64" s="282"/>
      <c r="AA64" s="282"/>
    </row>
    <row r="65" ht="23.15" customHeight="1" spans="1:27">
      <c r="A65" s="71">
        <v>21</v>
      </c>
      <c r="B65" s="27" t="s">
        <v>42</v>
      </c>
      <c r="C65" s="27"/>
      <c r="D65" s="26" t="s">
        <v>1188</v>
      </c>
      <c r="E65" s="26" t="s">
        <v>1183</v>
      </c>
      <c r="F65" s="26"/>
      <c r="G65" s="26"/>
      <c r="H65" s="26" t="s">
        <v>1183</v>
      </c>
      <c r="I65" s="26" t="s">
        <v>95</v>
      </c>
      <c r="J65" s="11">
        <v>18000</v>
      </c>
      <c r="K65" s="11">
        <v>1</v>
      </c>
      <c r="L65" s="278">
        <f t="shared" si="7"/>
        <v>18000</v>
      </c>
      <c r="M65" s="26" t="s">
        <v>197</v>
      </c>
      <c r="N65" s="26"/>
      <c r="O65" s="71">
        <v>2019.12</v>
      </c>
      <c r="P65" s="116">
        <f t="shared" si="8"/>
        <v>18000</v>
      </c>
      <c r="Q65" s="116">
        <v>18000</v>
      </c>
      <c r="R65" s="116">
        <f t="shared" si="9"/>
        <v>0</v>
      </c>
      <c r="S65" s="71"/>
      <c r="T65" s="281"/>
      <c r="U65" s="270"/>
      <c r="V65" s="270"/>
      <c r="W65" s="270"/>
      <c r="X65" s="270"/>
      <c r="Y65" s="270"/>
      <c r="Z65" s="282"/>
      <c r="AA65" s="282"/>
    </row>
    <row r="66" ht="23.15" customHeight="1" spans="1:27">
      <c r="A66" s="173" t="s">
        <v>1217</v>
      </c>
      <c r="B66" s="174"/>
      <c r="C66" s="174"/>
      <c r="D66" s="174"/>
      <c r="E66" s="175"/>
      <c r="F66" s="114"/>
      <c r="G66" s="114"/>
      <c r="H66" s="176"/>
      <c r="I66" s="176"/>
      <c r="J66" s="176"/>
      <c r="K66" s="176"/>
      <c r="L66" s="113">
        <f>SUM(L67:L77)</f>
        <v>23950</v>
      </c>
      <c r="M66" s="26"/>
      <c r="N66" s="114"/>
      <c r="O66" s="114"/>
      <c r="P66" s="119">
        <f>SUM(P67:P77)</f>
        <v>23950</v>
      </c>
      <c r="Q66" s="119">
        <f>SUM(Q67:Q77)</f>
        <v>23950</v>
      </c>
      <c r="R66" s="119">
        <f>SUM(R67:R77)</f>
        <v>0</v>
      </c>
      <c r="S66" s="205"/>
      <c r="T66" s="154">
        <v>692</v>
      </c>
      <c r="U66" s="207">
        <v>343</v>
      </c>
      <c r="V66" s="270"/>
      <c r="W66" s="270">
        <v>300</v>
      </c>
      <c r="X66" s="270">
        <v>400</v>
      </c>
      <c r="Y66" s="270">
        <f>800+300</f>
        <v>1100</v>
      </c>
      <c r="Z66" s="282">
        <f>SUM(T66*W66+U66*X66+V66*Y66)*2*0.3</f>
        <v>206880</v>
      </c>
      <c r="AA66" s="282">
        <f>SUM(Z66-P66)</f>
        <v>182930</v>
      </c>
    </row>
    <row r="67" ht="23.15" customHeight="1" spans="1:27">
      <c r="A67" s="71">
        <v>1</v>
      </c>
      <c r="B67" s="27" t="s">
        <v>42</v>
      </c>
      <c r="C67" s="27"/>
      <c r="D67" s="26" t="s">
        <v>1218</v>
      </c>
      <c r="E67" s="26" t="s">
        <v>1219</v>
      </c>
      <c r="F67" s="71"/>
      <c r="G67" s="26"/>
      <c r="H67" s="26" t="s">
        <v>1219</v>
      </c>
      <c r="I67" s="71" t="s">
        <v>64</v>
      </c>
      <c r="J67" s="71">
        <v>8000</v>
      </c>
      <c r="K67" s="115">
        <v>1</v>
      </c>
      <c r="L67" s="77">
        <f t="shared" ref="L67:L75" si="10">SUM(J67*K67)</f>
        <v>8000</v>
      </c>
      <c r="M67" s="26" t="s">
        <v>197</v>
      </c>
      <c r="N67" s="26"/>
      <c r="O67" s="71">
        <v>2019.03</v>
      </c>
      <c r="P67" s="116">
        <f t="shared" ref="P67:P75" si="11">SUM(L67)</f>
        <v>8000</v>
      </c>
      <c r="Q67" s="116">
        <v>8000</v>
      </c>
      <c r="R67" s="116">
        <f t="shared" ref="R67:R75" si="12">SUM(P67-Q67)</f>
        <v>0</v>
      </c>
      <c r="S67" s="71"/>
      <c r="T67" s="281"/>
      <c r="U67" s="270"/>
      <c r="V67" s="270"/>
      <c r="W67" s="270"/>
      <c r="X67" s="270"/>
      <c r="Y67" s="270"/>
      <c r="Z67" s="282"/>
      <c r="AA67" s="282"/>
    </row>
    <row r="68" ht="23.15" customHeight="1" spans="1:27">
      <c r="A68" s="71">
        <v>2</v>
      </c>
      <c r="B68" s="27" t="s">
        <v>42</v>
      </c>
      <c r="C68" s="27"/>
      <c r="D68" s="26" t="s">
        <v>1218</v>
      </c>
      <c r="E68" s="26" t="s">
        <v>233</v>
      </c>
      <c r="F68" s="71"/>
      <c r="G68" s="26"/>
      <c r="H68" s="26" t="s">
        <v>233</v>
      </c>
      <c r="I68" s="71" t="s">
        <v>166</v>
      </c>
      <c r="J68" s="71">
        <v>1200</v>
      </c>
      <c r="K68" s="115">
        <v>1</v>
      </c>
      <c r="L68" s="77">
        <f t="shared" si="10"/>
        <v>1200</v>
      </c>
      <c r="M68" s="26" t="s">
        <v>197</v>
      </c>
      <c r="N68" s="26"/>
      <c r="O68" s="71">
        <v>2019.04</v>
      </c>
      <c r="P68" s="116">
        <f t="shared" si="11"/>
        <v>1200</v>
      </c>
      <c r="Q68" s="116">
        <v>1200</v>
      </c>
      <c r="R68" s="116">
        <f t="shared" si="12"/>
        <v>0</v>
      </c>
      <c r="S68" s="71"/>
      <c r="T68" s="281"/>
      <c r="U68" s="270"/>
      <c r="V68" s="270"/>
      <c r="W68" s="270"/>
      <c r="X68" s="270"/>
      <c r="Y68" s="270"/>
      <c r="Z68" s="282"/>
      <c r="AA68" s="282"/>
    </row>
    <row r="69" ht="23.15" customHeight="1" spans="1:27">
      <c r="A69" s="71">
        <v>3</v>
      </c>
      <c r="B69" s="27" t="s">
        <v>42</v>
      </c>
      <c r="C69" s="27"/>
      <c r="D69" s="26" t="s">
        <v>1218</v>
      </c>
      <c r="E69" s="26" t="s">
        <v>1220</v>
      </c>
      <c r="F69" s="71"/>
      <c r="G69" s="26"/>
      <c r="H69" s="26" t="s">
        <v>1220</v>
      </c>
      <c r="I69" s="71" t="s">
        <v>125</v>
      </c>
      <c r="J69" s="71">
        <v>150</v>
      </c>
      <c r="K69" s="115">
        <v>5</v>
      </c>
      <c r="L69" s="77">
        <f t="shared" si="10"/>
        <v>750</v>
      </c>
      <c r="M69" s="26" t="s">
        <v>197</v>
      </c>
      <c r="N69" s="26"/>
      <c r="O69" s="71">
        <v>2019.04</v>
      </c>
      <c r="P69" s="116">
        <f t="shared" si="11"/>
        <v>750</v>
      </c>
      <c r="Q69" s="116">
        <v>750</v>
      </c>
      <c r="R69" s="116">
        <f t="shared" si="12"/>
        <v>0</v>
      </c>
      <c r="S69" s="71"/>
      <c r="T69" s="281"/>
      <c r="U69" s="270"/>
      <c r="V69" s="270"/>
      <c r="W69" s="270"/>
      <c r="X69" s="270"/>
      <c r="Y69" s="270"/>
      <c r="Z69" s="282"/>
      <c r="AA69" s="282"/>
    </row>
    <row r="70" ht="23.15" customHeight="1" spans="1:27">
      <c r="A70" s="71">
        <v>4</v>
      </c>
      <c r="B70" s="27" t="s">
        <v>42</v>
      </c>
      <c r="C70" s="27"/>
      <c r="D70" s="26" t="s">
        <v>1218</v>
      </c>
      <c r="E70" s="26" t="s">
        <v>1183</v>
      </c>
      <c r="F70" s="71"/>
      <c r="G70" s="26"/>
      <c r="H70" s="26" t="s">
        <v>1183</v>
      </c>
      <c r="I70" s="71" t="s">
        <v>95</v>
      </c>
      <c r="J70" s="71">
        <v>3000</v>
      </c>
      <c r="K70" s="115">
        <v>1</v>
      </c>
      <c r="L70" s="77">
        <f t="shared" si="10"/>
        <v>3000</v>
      </c>
      <c r="M70" s="26" t="s">
        <v>197</v>
      </c>
      <c r="N70" s="26"/>
      <c r="O70" s="71">
        <v>2019.06</v>
      </c>
      <c r="P70" s="116">
        <f t="shared" si="11"/>
        <v>3000</v>
      </c>
      <c r="Q70" s="116">
        <v>3000</v>
      </c>
      <c r="R70" s="116">
        <f t="shared" si="12"/>
        <v>0</v>
      </c>
      <c r="S70" s="71"/>
      <c r="T70" s="281"/>
      <c r="U70" s="270"/>
      <c r="V70" s="270"/>
      <c r="W70" s="270"/>
      <c r="X70" s="270"/>
      <c r="Y70" s="270"/>
      <c r="Z70" s="282"/>
      <c r="AA70" s="282"/>
    </row>
    <row r="71" ht="23.15" customHeight="1" spans="1:27">
      <c r="A71" s="71">
        <v>5</v>
      </c>
      <c r="B71" s="27" t="s">
        <v>42</v>
      </c>
      <c r="C71" s="27"/>
      <c r="D71" s="26" t="s">
        <v>1218</v>
      </c>
      <c r="E71" s="26" t="s">
        <v>1207</v>
      </c>
      <c r="F71" s="71"/>
      <c r="G71" s="26"/>
      <c r="H71" s="26" t="s">
        <v>1207</v>
      </c>
      <c r="I71" s="71" t="s">
        <v>64</v>
      </c>
      <c r="J71" s="71">
        <v>1200</v>
      </c>
      <c r="K71" s="115">
        <v>1</v>
      </c>
      <c r="L71" s="77">
        <f t="shared" si="10"/>
        <v>1200</v>
      </c>
      <c r="M71" s="26" t="s">
        <v>197</v>
      </c>
      <c r="N71" s="26"/>
      <c r="O71" s="71">
        <v>2019.09</v>
      </c>
      <c r="P71" s="116">
        <f t="shared" si="11"/>
        <v>1200</v>
      </c>
      <c r="Q71" s="116">
        <v>1200</v>
      </c>
      <c r="R71" s="116">
        <f t="shared" si="12"/>
        <v>0</v>
      </c>
      <c r="S71" s="71"/>
      <c r="T71" s="281"/>
      <c r="U71" s="270"/>
      <c r="V71" s="270"/>
      <c r="W71" s="270"/>
      <c r="X71" s="270"/>
      <c r="Y71" s="270"/>
      <c r="Z71" s="282"/>
      <c r="AA71" s="282"/>
    </row>
    <row r="72" ht="23.15" customHeight="1" spans="1:27">
      <c r="A72" s="71">
        <v>6</v>
      </c>
      <c r="B72" s="27" t="s">
        <v>42</v>
      </c>
      <c r="C72" s="27"/>
      <c r="D72" s="26" t="s">
        <v>1218</v>
      </c>
      <c r="E72" s="26" t="s">
        <v>1221</v>
      </c>
      <c r="F72" s="71"/>
      <c r="G72" s="26"/>
      <c r="H72" s="26" t="s">
        <v>1221</v>
      </c>
      <c r="I72" s="71" t="s">
        <v>64</v>
      </c>
      <c r="J72" s="71">
        <v>600</v>
      </c>
      <c r="K72" s="115">
        <v>1</v>
      </c>
      <c r="L72" s="77">
        <f t="shared" si="10"/>
        <v>600</v>
      </c>
      <c r="M72" s="26" t="s">
        <v>197</v>
      </c>
      <c r="N72" s="26"/>
      <c r="O72" s="71">
        <v>2019.09</v>
      </c>
      <c r="P72" s="116">
        <f t="shared" si="11"/>
        <v>600</v>
      </c>
      <c r="Q72" s="116">
        <v>600</v>
      </c>
      <c r="R72" s="116">
        <f t="shared" si="12"/>
        <v>0</v>
      </c>
      <c r="S72" s="71"/>
      <c r="T72" s="281"/>
      <c r="U72" s="270"/>
      <c r="V72" s="270"/>
      <c r="W72" s="270"/>
      <c r="X72" s="270"/>
      <c r="Y72" s="270"/>
      <c r="Z72" s="282"/>
      <c r="AA72" s="282"/>
    </row>
    <row r="73" ht="23.15" customHeight="1" spans="1:27">
      <c r="A73" s="71">
        <v>7</v>
      </c>
      <c r="B73" s="27" t="s">
        <v>42</v>
      </c>
      <c r="C73" s="27"/>
      <c r="D73" s="26" t="s">
        <v>1218</v>
      </c>
      <c r="E73" s="26" t="s">
        <v>1222</v>
      </c>
      <c r="F73" s="71"/>
      <c r="G73" s="26"/>
      <c r="H73" s="26" t="s">
        <v>1222</v>
      </c>
      <c r="I73" s="71" t="s">
        <v>125</v>
      </c>
      <c r="J73" s="71">
        <v>200</v>
      </c>
      <c r="K73" s="26">
        <v>6</v>
      </c>
      <c r="L73" s="77">
        <f t="shared" si="10"/>
        <v>1200</v>
      </c>
      <c r="M73" s="26" t="s">
        <v>197</v>
      </c>
      <c r="N73" s="26"/>
      <c r="O73" s="71">
        <v>2019.09</v>
      </c>
      <c r="P73" s="116">
        <f t="shared" si="11"/>
        <v>1200</v>
      </c>
      <c r="Q73" s="116">
        <v>1200</v>
      </c>
      <c r="R73" s="116">
        <f t="shared" si="12"/>
        <v>0</v>
      </c>
      <c r="S73" s="71"/>
      <c r="T73" s="281"/>
      <c r="U73" s="270"/>
      <c r="V73" s="270"/>
      <c r="W73" s="270"/>
      <c r="X73" s="270"/>
      <c r="Y73" s="270"/>
      <c r="Z73" s="282"/>
      <c r="AA73" s="282"/>
    </row>
    <row r="74" ht="23.15" customHeight="1" spans="1:27">
      <c r="A74" s="71">
        <v>8</v>
      </c>
      <c r="B74" s="27" t="s">
        <v>42</v>
      </c>
      <c r="C74" s="27"/>
      <c r="D74" s="26" t="s">
        <v>1218</v>
      </c>
      <c r="E74" s="26" t="s">
        <v>1141</v>
      </c>
      <c r="F74" s="71"/>
      <c r="G74" s="26"/>
      <c r="H74" s="26" t="s">
        <v>1141</v>
      </c>
      <c r="I74" s="71" t="s">
        <v>64</v>
      </c>
      <c r="J74" s="71">
        <v>5000</v>
      </c>
      <c r="K74" s="115">
        <v>1</v>
      </c>
      <c r="L74" s="77">
        <f t="shared" si="10"/>
        <v>5000</v>
      </c>
      <c r="M74" s="26" t="s">
        <v>197</v>
      </c>
      <c r="N74" s="26"/>
      <c r="O74" s="71">
        <v>2019.09</v>
      </c>
      <c r="P74" s="116">
        <f t="shared" si="11"/>
        <v>5000</v>
      </c>
      <c r="Q74" s="116">
        <v>5000</v>
      </c>
      <c r="R74" s="116">
        <f t="shared" si="12"/>
        <v>0</v>
      </c>
      <c r="S74" s="71"/>
      <c r="T74" s="281"/>
      <c r="U74" s="270"/>
      <c r="V74" s="270"/>
      <c r="W74" s="270"/>
      <c r="X74" s="270"/>
      <c r="Y74" s="270"/>
      <c r="Z74" s="282"/>
      <c r="AA74" s="282"/>
    </row>
    <row r="75" ht="23.15" customHeight="1" spans="1:27">
      <c r="A75" s="71">
        <v>9</v>
      </c>
      <c r="B75" s="27" t="s">
        <v>42</v>
      </c>
      <c r="C75" s="27"/>
      <c r="D75" s="26" t="s">
        <v>1218</v>
      </c>
      <c r="E75" s="26" t="s">
        <v>1183</v>
      </c>
      <c r="F75" s="71"/>
      <c r="G75" s="26"/>
      <c r="H75" s="26" t="s">
        <v>1183</v>
      </c>
      <c r="I75" s="71" t="s">
        <v>95</v>
      </c>
      <c r="J75" s="71">
        <v>3000</v>
      </c>
      <c r="K75" s="115">
        <v>1</v>
      </c>
      <c r="L75" s="77">
        <f t="shared" si="10"/>
        <v>3000</v>
      </c>
      <c r="M75" s="26" t="s">
        <v>197</v>
      </c>
      <c r="N75" s="26"/>
      <c r="O75" s="71">
        <v>2019.12</v>
      </c>
      <c r="P75" s="116">
        <f t="shared" si="11"/>
        <v>3000</v>
      </c>
      <c r="Q75" s="116">
        <v>3000</v>
      </c>
      <c r="R75" s="116">
        <f t="shared" si="12"/>
        <v>0</v>
      </c>
      <c r="S75" s="71"/>
      <c r="T75" s="281"/>
      <c r="U75" s="270"/>
      <c r="V75" s="270"/>
      <c r="W75" s="270"/>
      <c r="X75" s="270"/>
      <c r="Y75" s="270"/>
      <c r="Z75" s="282"/>
      <c r="AA75" s="282"/>
    </row>
    <row r="76" ht="23.15" hidden="1" customHeight="1" spans="1:27">
      <c r="A76" s="71"/>
      <c r="B76" s="27"/>
      <c r="C76" s="27"/>
      <c r="D76" s="26"/>
      <c r="E76" s="26"/>
      <c r="F76" s="71"/>
      <c r="G76" s="26"/>
      <c r="H76" s="26"/>
      <c r="I76" s="71"/>
      <c r="J76" s="71"/>
      <c r="K76" s="115"/>
      <c r="L76" s="77"/>
      <c r="M76" s="26"/>
      <c r="N76" s="26"/>
      <c r="O76" s="71"/>
      <c r="P76" s="116"/>
      <c r="Q76" s="116"/>
      <c r="R76" s="116"/>
      <c r="S76" s="71"/>
      <c r="T76" s="281"/>
      <c r="U76" s="270"/>
      <c r="V76" s="270"/>
      <c r="W76" s="270"/>
      <c r="X76" s="270"/>
      <c r="Y76" s="270"/>
      <c r="Z76" s="282"/>
      <c r="AA76" s="282"/>
    </row>
    <row r="77" ht="23.15" hidden="1" customHeight="1" spans="1:27">
      <c r="A77" s="71"/>
      <c r="B77" s="27"/>
      <c r="C77" s="27"/>
      <c r="D77" s="26"/>
      <c r="E77" s="26"/>
      <c r="F77" s="71"/>
      <c r="G77" s="26"/>
      <c r="H77" s="26"/>
      <c r="I77" s="71"/>
      <c r="J77" s="71"/>
      <c r="K77" s="115"/>
      <c r="L77" s="77"/>
      <c r="M77" s="26"/>
      <c r="N77" s="26"/>
      <c r="O77" s="71"/>
      <c r="P77" s="116"/>
      <c r="Q77" s="116"/>
      <c r="R77" s="116"/>
      <c r="S77" s="71"/>
      <c r="T77" s="281"/>
      <c r="U77" s="270"/>
      <c r="V77" s="270"/>
      <c r="W77" s="270"/>
      <c r="X77" s="270"/>
      <c r="Y77" s="270"/>
      <c r="Z77" s="282"/>
      <c r="AA77" s="282"/>
    </row>
    <row r="78" ht="23.15" customHeight="1" spans="1:27">
      <c r="A78" s="173" t="s">
        <v>1223</v>
      </c>
      <c r="B78" s="174"/>
      <c r="C78" s="174"/>
      <c r="D78" s="174"/>
      <c r="E78" s="175"/>
      <c r="F78" s="114"/>
      <c r="G78" s="114"/>
      <c r="H78" s="176"/>
      <c r="I78" s="176"/>
      <c r="J78" s="176"/>
      <c r="K78" s="176"/>
      <c r="L78" s="113">
        <f>SUM(L79:L84)</f>
        <v>20000</v>
      </c>
      <c r="M78" s="114"/>
      <c r="N78" s="114"/>
      <c r="O78" s="114"/>
      <c r="P78" s="119">
        <f>SUM(P79:P84)</f>
        <v>20000</v>
      </c>
      <c r="Q78" s="119">
        <f>SUM(Q79:Q84)</f>
        <v>20000</v>
      </c>
      <c r="R78" s="119">
        <f>SUM(R79:R84)</f>
        <v>0</v>
      </c>
      <c r="S78" s="205"/>
      <c r="T78" s="154">
        <v>692</v>
      </c>
      <c r="U78" s="207">
        <v>343</v>
      </c>
      <c r="V78" s="270"/>
      <c r="W78" s="270">
        <v>300</v>
      </c>
      <c r="X78" s="270">
        <v>400</v>
      </c>
      <c r="Y78" s="270">
        <f>800+300</f>
        <v>1100</v>
      </c>
      <c r="Z78" s="282">
        <f>SUM(T78*W78+U78*X78+V78*Y78)*2*0.3</f>
        <v>206880</v>
      </c>
      <c r="AA78" s="282">
        <f>SUM(Z78-P78)</f>
        <v>186880</v>
      </c>
    </row>
    <row r="79" ht="23.15" customHeight="1" spans="1:27">
      <c r="A79" s="71">
        <v>1</v>
      </c>
      <c r="B79" s="27" t="s">
        <v>42</v>
      </c>
      <c r="C79" s="27"/>
      <c r="D79" s="26" t="s">
        <v>1224</v>
      </c>
      <c r="E79" s="26" t="s">
        <v>1174</v>
      </c>
      <c r="F79" s="71"/>
      <c r="G79" s="26"/>
      <c r="H79" s="26" t="s">
        <v>1225</v>
      </c>
      <c r="I79" s="71" t="s">
        <v>95</v>
      </c>
      <c r="J79" s="71">
        <v>10000</v>
      </c>
      <c r="K79" s="115">
        <v>1</v>
      </c>
      <c r="L79" s="77">
        <f>SUM(J79*K79)</f>
        <v>10000</v>
      </c>
      <c r="M79" s="26" t="s">
        <v>197</v>
      </c>
      <c r="N79" s="26"/>
      <c r="O79" s="71" t="s">
        <v>1226</v>
      </c>
      <c r="P79" s="116">
        <f>SUM(L79)</f>
        <v>10000</v>
      </c>
      <c r="Q79" s="116">
        <v>10000</v>
      </c>
      <c r="R79" s="116">
        <f>SUM(P79-Q79)</f>
        <v>0</v>
      </c>
      <c r="S79" s="71"/>
      <c r="T79" s="281"/>
      <c r="U79" s="270"/>
      <c r="V79" s="270"/>
      <c r="W79" s="270"/>
      <c r="X79" s="270"/>
      <c r="Y79" s="270"/>
      <c r="Z79" s="282"/>
      <c r="AA79" s="282"/>
    </row>
    <row r="80" ht="23.15" customHeight="1" spans="1:27">
      <c r="A80" s="71">
        <v>2</v>
      </c>
      <c r="B80" s="27" t="s">
        <v>42</v>
      </c>
      <c r="C80" s="27"/>
      <c r="D80" s="26" t="s">
        <v>1224</v>
      </c>
      <c r="E80" s="26" t="s">
        <v>1227</v>
      </c>
      <c r="F80" s="71"/>
      <c r="G80" s="26"/>
      <c r="H80" s="26" t="s">
        <v>1228</v>
      </c>
      <c r="I80" s="71" t="s">
        <v>290</v>
      </c>
      <c r="J80" s="71">
        <v>500</v>
      </c>
      <c r="K80" s="115">
        <v>20</v>
      </c>
      <c r="L80" s="77">
        <v>10000</v>
      </c>
      <c r="M80" s="26" t="s">
        <v>197</v>
      </c>
      <c r="N80" s="26"/>
      <c r="O80" s="71" t="s">
        <v>1229</v>
      </c>
      <c r="P80" s="116">
        <f>SUM(L80)</f>
        <v>10000</v>
      </c>
      <c r="Q80" s="116">
        <v>10000</v>
      </c>
      <c r="R80" s="116">
        <f>SUM(P80-Q80)</f>
        <v>0</v>
      </c>
      <c r="S80" s="71"/>
      <c r="T80" s="281"/>
      <c r="U80" s="270"/>
      <c r="V80" s="270"/>
      <c r="W80" s="270"/>
      <c r="X80" s="270"/>
      <c r="Y80" s="270"/>
      <c r="Z80" s="282"/>
      <c r="AA80" s="282"/>
    </row>
    <row r="81" ht="23.15" hidden="1" customHeight="1" spans="1:27">
      <c r="A81" s="71"/>
      <c r="B81" s="27"/>
      <c r="C81" s="27"/>
      <c r="D81" s="26"/>
      <c r="E81" s="26"/>
      <c r="F81" s="71"/>
      <c r="G81" s="26"/>
      <c r="H81" s="26"/>
      <c r="I81" s="71"/>
      <c r="J81" s="71"/>
      <c r="K81" s="115"/>
      <c r="L81" s="77"/>
      <c r="M81" s="26"/>
      <c r="N81" s="26"/>
      <c r="O81" s="71"/>
      <c r="P81" s="116"/>
      <c r="Q81" s="116"/>
      <c r="R81" s="116"/>
      <c r="S81" s="71"/>
      <c r="T81" s="281"/>
      <c r="U81" s="270"/>
      <c r="V81" s="270"/>
      <c r="W81" s="270"/>
      <c r="X81" s="270"/>
      <c r="Y81" s="270"/>
      <c r="Z81" s="282"/>
      <c r="AA81" s="282"/>
    </row>
    <row r="82" ht="23.15" hidden="1" customHeight="1" spans="1:27">
      <c r="A82" s="71"/>
      <c r="B82" s="27"/>
      <c r="C82" s="27"/>
      <c r="D82" s="26"/>
      <c r="E82" s="26"/>
      <c r="F82" s="71"/>
      <c r="G82" s="26"/>
      <c r="H82" s="26"/>
      <c r="I82" s="71"/>
      <c r="J82" s="71"/>
      <c r="K82" s="115"/>
      <c r="L82" s="77"/>
      <c r="M82" s="26"/>
      <c r="N82" s="26"/>
      <c r="O82" s="71"/>
      <c r="P82" s="116"/>
      <c r="Q82" s="116"/>
      <c r="R82" s="116"/>
      <c r="S82" s="71"/>
      <c r="T82" s="281"/>
      <c r="U82" s="270"/>
      <c r="V82" s="270"/>
      <c r="W82" s="270"/>
      <c r="X82" s="270"/>
      <c r="Y82" s="270"/>
      <c r="Z82" s="282"/>
      <c r="AA82" s="282"/>
    </row>
    <row r="83" ht="23.15" hidden="1" customHeight="1" spans="1:27">
      <c r="A83" s="71"/>
      <c r="B83" s="27"/>
      <c r="C83" s="27"/>
      <c r="D83" s="26"/>
      <c r="E83" s="26"/>
      <c r="F83" s="71"/>
      <c r="G83" s="26"/>
      <c r="H83" s="26"/>
      <c r="I83" s="71"/>
      <c r="J83" s="71"/>
      <c r="K83" s="115"/>
      <c r="L83" s="77"/>
      <c r="M83" s="26"/>
      <c r="N83" s="26"/>
      <c r="O83" s="71"/>
      <c r="P83" s="116"/>
      <c r="Q83" s="116"/>
      <c r="R83" s="116"/>
      <c r="S83" s="71"/>
      <c r="T83" s="281"/>
      <c r="U83" s="270"/>
      <c r="V83" s="270"/>
      <c r="W83" s="270"/>
      <c r="X83" s="270"/>
      <c r="Y83" s="270"/>
      <c r="Z83" s="282"/>
      <c r="AA83" s="282"/>
    </row>
    <row r="84" ht="23.15" hidden="1" customHeight="1" spans="1:27">
      <c r="A84" s="71"/>
      <c r="B84" s="27"/>
      <c r="C84" s="27"/>
      <c r="D84" s="26"/>
      <c r="E84" s="26"/>
      <c r="F84" s="71"/>
      <c r="G84" s="26"/>
      <c r="H84" s="26"/>
      <c r="I84" s="71"/>
      <c r="J84" s="71"/>
      <c r="K84" s="115"/>
      <c r="L84" s="77"/>
      <c r="M84" s="26"/>
      <c r="N84" s="26"/>
      <c r="O84" s="71"/>
      <c r="P84" s="116"/>
      <c r="Q84" s="116"/>
      <c r="R84" s="116"/>
      <c r="S84" s="71"/>
      <c r="T84" s="281"/>
      <c r="U84" s="270"/>
      <c r="V84" s="270"/>
      <c r="W84" s="270"/>
      <c r="X84" s="270"/>
      <c r="Y84" s="270"/>
      <c r="Z84" s="282"/>
      <c r="AA84" s="282"/>
    </row>
    <row r="85" ht="23.15" customHeight="1" spans="1:27">
      <c r="A85" s="173" t="s">
        <v>1230</v>
      </c>
      <c r="B85" s="174"/>
      <c r="C85" s="174"/>
      <c r="D85" s="174"/>
      <c r="E85" s="175"/>
      <c r="F85" s="114"/>
      <c r="G85" s="114"/>
      <c r="H85" s="176"/>
      <c r="I85" s="176"/>
      <c r="J85" s="176"/>
      <c r="K85" s="176"/>
      <c r="L85" s="113">
        <f>SUM(L86:L89)</f>
        <v>20800</v>
      </c>
      <c r="M85" s="114"/>
      <c r="N85" s="114"/>
      <c r="O85" s="114"/>
      <c r="P85" s="119">
        <f>SUM(P86:P89)</f>
        <v>20800</v>
      </c>
      <c r="Q85" s="119">
        <f>SUM(Q86:Q89)</f>
        <v>20800</v>
      </c>
      <c r="R85" s="119">
        <f>SUM(R86:R89)</f>
        <v>0</v>
      </c>
      <c r="S85" s="205"/>
      <c r="T85" s="154">
        <v>692</v>
      </c>
      <c r="U85" s="207">
        <v>343</v>
      </c>
      <c r="V85" s="270"/>
      <c r="W85" s="270">
        <v>300</v>
      </c>
      <c r="X85" s="270">
        <v>400</v>
      </c>
      <c r="Y85" s="270">
        <f>800+300</f>
        <v>1100</v>
      </c>
      <c r="Z85" s="282">
        <f>SUM(T85*W85+U85*X85+V85*Y85)*2*0.3</f>
        <v>206880</v>
      </c>
      <c r="AA85" s="282">
        <f>SUM(Z85-P85)</f>
        <v>186080</v>
      </c>
    </row>
    <row r="86" ht="23.15" customHeight="1" spans="1:27">
      <c r="A86" s="71">
        <v>1</v>
      </c>
      <c r="B86" s="27" t="s">
        <v>42</v>
      </c>
      <c r="C86" s="27"/>
      <c r="D86" s="26" t="s">
        <v>1231</v>
      </c>
      <c r="E86" s="26" t="s">
        <v>1183</v>
      </c>
      <c r="F86" s="71"/>
      <c r="G86" s="26"/>
      <c r="H86" s="26" t="s">
        <v>1183</v>
      </c>
      <c r="I86" s="71" t="s">
        <v>95</v>
      </c>
      <c r="J86" s="71">
        <v>3000</v>
      </c>
      <c r="K86" s="115">
        <v>1</v>
      </c>
      <c r="L86" s="77">
        <f>SUM(J86*K86)</f>
        <v>3000</v>
      </c>
      <c r="M86" s="26" t="s">
        <v>197</v>
      </c>
      <c r="N86" s="26"/>
      <c r="O86" s="71">
        <v>2019.06</v>
      </c>
      <c r="P86" s="116">
        <f>SUM(L86)</f>
        <v>3000</v>
      </c>
      <c r="Q86" s="116">
        <v>3000</v>
      </c>
      <c r="R86" s="116">
        <f>SUM(P86-Q86)</f>
        <v>0</v>
      </c>
      <c r="S86" s="71"/>
      <c r="T86" s="281"/>
      <c r="U86" s="270"/>
      <c r="V86" s="270"/>
      <c r="W86" s="270"/>
      <c r="X86" s="270"/>
      <c r="Y86" s="270"/>
      <c r="Z86" s="282"/>
      <c r="AA86" s="282"/>
    </row>
    <row r="87" ht="23.15" customHeight="1" spans="1:27">
      <c r="A87" s="71">
        <v>2</v>
      </c>
      <c r="B87" s="27" t="s">
        <v>42</v>
      </c>
      <c r="C87" s="27"/>
      <c r="D87" s="26" t="s">
        <v>1231</v>
      </c>
      <c r="E87" s="26" t="s">
        <v>1232</v>
      </c>
      <c r="F87" s="71"/>
      <c r="G87" s="26"/>
      <c r="H87" s="26" t="s">
        <v>1232</v>
      </c>
      <c r="I87" s="71" t="s">
        <v>125</v>
      </c>
      <c r="J87" s="71">
        <v>200</v>
      </c>
      <c r="K87" s="26">
        <v>14</v>
      </c>
      <c r="L87" s="77">
        <f>SUM(J87*K87)</f>
        <v>2800</v>
      </c>
      <c r="M87" s="26" t="s">
        <v>197</v>
      </c>
      <c r="N87" s="26"/>
      <c r="O87" s="71">
        <v>2019.09</v>
      </c>
      <c r="P87" s="116">
        <f>SUM(L87)</f>
        <v>2800</v>
      </c>
      <c r="Q87" s="116">
        <v>2800</v>
      </c>
      <c r="R87" s="116">
        <f>SUM(P87-Q87)</f>
        <v>0</v>
      </c>
      <c r="S87" s="71"/>
      <c r="T87" s="281"/>
      <c r="U87" s="270"/>
      <c r="V87" s="270"/>
      <c r="W87" s="270"/>
      <c r="X87" s="270"/>
      <c r="Y87" s="270"/>
      <c r="Z87" s="282"/>
      <c r="AA87" s="282"/>
    </row>
    <row r="88" ht="23.15" customHeight="1" spans="1:27">
      <c r="A88" s="71">
        <v>3</v>
      </c>
      <c r="B88" s="27" t="s">
        <v>42</v>
      </c>
      <c r="C88" s="27"/>
      <c r="D88" s="26" t="s">
        <v>1231</v>
      </c>
      <c r="E88" s="26" t="s">
        <v>1141</v>
      </c>
      <c r="F88" s="71"/>
      <c r="G88" s="26"/>
      <c r="H88" s="26" t="s">
        <v>1141</v>
      </c>
      <c r="I88" s="71" t="s">
        <v>64</v>
      </c>
      <c r="J88" s="71">
        <v>5000</v>
      </c>
      <c r="K88" s="115">
        <v>1</v>
      </c>
      <c r="L88" s="77">
        <f>SUM(J88*K88)</f>
        <v>5000</v>
      </c>
      <c r="M88" s="26" t="s">
        <v>197</v>
      </c>
      <c r="N88" s="26"/>
      <c r="O88" s="71">
        <v>2019.09</v>
      </c>
      <c r="P88" s="116">
        <f>SUM(L88)</f>
        <v>5000</v>
      </c>
      <c r="Q88" s="116">
        <v>5000</v>
      </c>
      <c r="R88" s="116">
        <f>SUM(P88-Q88)</f>
        <v>0</v>
      </c>
      <c r="S88" s="71"/>
      <c r="T88" s="281"/>
      <c r="U88" s="270"/>
      <c r="V88" s="270"/>
      <c r="W88" s="270"/>
      <c r="X88" s="270"/>
      <c r="Y88" s="270"/>
      <c r="Z88" s="282"/>
      <c r="AA88" s="282"/>
    </row>
    <row r="89" ht="23.15" customHeight="1" spans="1:27">
      <c r="A89" s="71">
        <v>4</v>
      </c>
      <c r="B89" s="27" t="s">
        <v>42</v>
      </c>
      <c r="C89" s="27"/>
      <c r="D89" s="26" t="s">
        <v>1231</v>
      </c>
      <c r="E89" s="71" t="s">
        <v>1233</v>
      </c>
      <c r="F89" s="71"/>
      <c r="G89" s="71"/>
      <c r="H89" s="71" t="s">
        <v>1233</v>
      </c>
      <c r="I89" s="71" t="s">
        <v>290</v>
      </c>
      <c r="J89" s="71">
        <v>250</v>
      </c>
      <c r="K89" s="71">
        <v>40</v>
      </c>
      <c r="L89" s="71">
        <v>10000</v>
      </c>
      <c r="M89" s="26" t="s">
        <v>197</v>
      </c>
      <c r="N89" s="26"/>
      <c r="O89" s="71">
        <v>2019.09</v>
      </c>
      <c r="P89" s="116">
        <v>10000</v>
      </c>
      <c r="Q89" s="116">
        <v>10000</v>
      </c>
      <c r="R89" s="116">
        <f>SUM(P89-Q89)</f>
        <v>0</v>
      </c>
      <c r="S89" s="71"/>
      <c r="T89" s="281"/>
      <c r="U89" s="270"/>
      <c r="V89" s="270"/>
      <c r="W89" s="270"/>
      <c r="X89" s="270"/>
      <c r="Y89" s="270"/>
      <c r="Z89" s="282"/>
      <c r="AA89" s="282"/>
    </row>
    <row r="90" spans="1:27">
      <c r="A90" s="1"/>
      <c r="B90" s="1"/>
      <c r="C90" s="1"/>
      <c r="D90" s="3"/>
      <c r="E90" s="2"/>
      <c r="F90" s="2"/>
      <c r="G90" s="2"/>
      <c r="H90" s="3"/>
      <c r="I90" s="2"/>
      <c r="J90" s="1"/>
      <c r="K90" s="2"/>
      <c r="L90" s="31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2"/>
      <c r="F91" s="2"/>
      <c r="G91" s="2"/>
      <c r="H91" s="3"/>
      <c r="I91" s="2"/>
      <c r="J91" s="1"/>
      <c r="K91" s="2"/>
      <c r="L91" s="31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2"/>
      <c r="F92" s="2"/>
      <c r="G92" s="2"/>
      <c r="H92" s="3"/>
      <c r="I92" s="2"/>
      <c r="J92" s="1"/>
      <c r="K92" s="2"/>
      <c r="L92" s="31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2"/>
      <c r="F93" s="2"/>
      <c r="G93" s="2"/>
      <c r="H93" s="3"/>
      <c r="I93" s="2"/>
      <c r="J93" s="1"/>
      <c r="K93" s="2"/>
      <c r="L93" s="31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2"/>
      <c r="F94" s="2"/>
      <c r="G94" s="2"/>
      <c r="H94" s="3"/>
      <c r="I94" s="2"/>
      <c r="J94" s="1"/>
      <c r="K94" s="2"/>
      <c r="L94" s="31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2"/>
      <c r="F95" s="2"/>
      <c r="G95" s="2"/>
      <c r="H95" s="3"/>
      <c r="I95" s="2"/>
      <c r="J95" s="1"/>
      <c r="K95" s="2"/>
      <c r="L95" s="31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2"/>
      <c r="F96" s="2"/>
      <c r="G96" s="2"/>
      <c r="H96" s="3"/>
      <c r="I96" s="2"/>
      <c r="J96" s="1"/>
      <c r="K96" s="2"/>
      <c r="L96" s="31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2"/>
      <c r="F97" s="2"/>
      <c r="G97" s="2"/>
      <c r="H97" s="3"/>
      <c r="I97" s="2"/>
      <c r="J97" s="1"/>
      <c r="K97" s="2"/>
      <c r="L97" s="31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2"/>
      <c r="F98" s="2"/>
      <c r="G98" s="2"/>
      <c r="H98" s="3"/>
      <c r="I98" s="2"/>
      <c r="J98" s="1"/>
      <c r="K98" s="2"/>
      <c r="L98" s="31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2"/>
      <c r="F99" s="2"/>
      <c r="G99" s="2"/>
      <c r="H99" s="3"/>
      <c r="I99" s="2"/>
      <c r="J99" s="1"/>
      <c r="K99" s="2"/>
      <c r="L99" s="31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2"/>
      <c r="F100" s="2"/>
      <c r="G100" s="2"/>
      <c r="H100" s="3"/>
      <c r="I100" s="2"/>
      <c r="J100" s="1"/>
      <c r="K100" s="2"/>
      <c r="L100" s="31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2"/>
      <c r="F101" s="2"/>
      <c r="G101" s="2"/>
      <c r="H101" s="3"/>
      <c r="I101" s="2"/>
      <c r="J101" s="1"/>
      <c r="K101" s="2"/>
      <c r="L101" s="31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2"/>
      <c r="F102" s="2"/>
      <c r="G102" s="2"/>
      <c r="H102" s="3"/>
      <c r="I102" s="2"/>
      <c r="J102" s="1"/>
      <c r="K102" s="2"/>
      <c r="L102" s="31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2"/>
      <c r="F103" s="2"/>
      <c r="G103" s="2"/>
      <c r="H103" s="3"/>
      <c r="I103" s="2"/>
      <c r="J103" s="1"/>
      <c r="K103" s="2"/>
      <c r="L103" s="31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2"/>
      <c r="F104" s="2"/>
      <c r="G104" s="2"/>
      <c r="H104" s="3"/>
      <c r="I104" s="2"/>
      <c r="J104" s="1"/>
      <c r="K104" s="2"/>
      <c r="L104" s="31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2"/>
      <c r="F105" s="2"/>
      <c r="G105" s="2"/>
      <c r="H105" s="3"/>
      <c r="I105" s="2"/>
      <c r="J105" s="1"/>
      <c r="K105" s="2"/>
      <c r="L105" s="31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2"/>
      <c r="F106" s="2"/>
      <c r="G106" s="2"/>
      <c r="H106" s="3"/>
      <c r="I106" s="2"/>
      <c r="J106" s="1"/>
      <c r="K106" s="2"/>
      <c r="L106" s="3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2"/>
      <c r="F107" s="2"/>
      <c r="G107" s="2"/>
      <c r="H107" s="3"/>
      <c r="I107" s="2"/>
      <c r="J107" s="1"/>
      <c r="K107" s="2"/>
      <c r="L107" s="3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2"/>
      <c r="F108" s="2"/>
      <c r="G108" s="2"/>
      <c r="H108" s="3"/>
      <c r="I108" s="2"/>
      <c r="J108" s="1"/>
      <c r="K108" s="2"/>
      <c r="L108" s="3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2"/>
      <c r="H109" s="3"/>
      <c r="I109" s="2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2"/>
      <c r="H110" s="3"/>
      <c r="I110" s="2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2"/>
      <c r="H111" s="3"/>
      <c r="I111" s="2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2"/>
      <c r="H112" s="3"/>
      <c r="I112" s="2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2"/>
      <c r="H113" s="3"/>
      <c r="I113" s="2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2"/>
      <c r="H114" s="3"/>
      <c r="I114" s="2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2"/>
      <c r="H115" s="3"/>
      <c r="I115" s="2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2"/>
      <c r="H116" s="3"/>
      <c r="I116" s="2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2"/>
      <c r="H117" s="3"/>
      <c r="I117" s="2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2"/>
      <c r="H118" s="3"/>
      <c r="I118" s="2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2"/>
      <c r="H119" s="3"/>
      <c r="I119" s="2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2"/>
      <c r="H120" s="3"/>
      <c r="I120" s="2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2"/>
      <c r="H121" s="3"/>
      <c r="I121" s="2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2"/>
      <c r="H122" s="3"/>
      <c r="I122" s="2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2"/>
      <c r="H123" s="3"/>
      <c r="I123" s="2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2"/>
      <c r="H124" s="3"/>
      <c r="I124" s="2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2"/>
      <c r="H125" s="3"/>
      <c r="I125" s="2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2"/>
      <c r="H126" s="3"/>
      <c r="I126" s="2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2"/>
      <c r="H127" s="3"/>
      <c r="I127" s="2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2"/>
      <c r="H128" s="3"/>
      <c r="I128" s="2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2"/>
      <c r="H129" s="3"/>
      <c r="I129" s="2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2"/>
      <c r="H130" s="3"/>
      <c r="I130" s="2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2"/>
      <c r="H131" s="3"/>
      <c r="I131" s="2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2"/>
      <c r="H132" s="3"/>
      <c r="I132" s="2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2"/>
      <c r="H133" s="3"/>
      <c r="I133" s="2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2"/>
      <c r="H134" s="3"/>
      <c r="I134" s="2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2"/>
      <c r="H135" s="3"/>
      <c r="I135" s="2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2"/>
      <c r="H136" s="3"/>
      <c r="I136" s="2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2"/>
      <c r="H137" s="3"/>
      <c r="I137" s="2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2"/>
      <c r="H138" s="3"/>
      <c r="I138" s="2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2"/>
      <c r="H139" s="3"/>
      <c r="I139" s="2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2"/>
      <c r="H140" s="3"/>
      <c r="I140" s="2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2"/>
      <c r="H141" s="3"/>
      <c r="I141" s="2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2"/>
      <c r="H142" s="3"/>
      <c r="I142" s="2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2"/>
      <c r="H143" s="3"/>
      <c r="I143" s="2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2"/>
      <c r="H144" s="3"/>
      <c r="I144" s="2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2"/>
      <c r="H145" s="3"/>
      <c r="I145" s="2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2"/>
      <c r="H146" s="3"/>
      <c r="I146" s="2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2"/>
      <c r="H147" s="3"/>
      <c r="I147" s="2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2"/>
      <c r="H148" s="3"/>
      <c r="I148" s="2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2"/>
      <c r="H149" s="3"/>
      <c r="I149" s="2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2"/>
      <c r="H150" s="3"/>
      <c r="I150" s="2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2"/>
      <c r="H151" s="3"/>
      <c r="I151" s="2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2"/>
      <c r="H152" s="3"/>
      <c r="I152" s="2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2"/>
      <c r="H153" s="3"/>
      <c r="I153" s="2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2"/>
      <c r="H154" s="3"/>
      <c r="I154" s="2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2"/>
      <c r="H155" s="3"/>
      <c r="I155" s="2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2"/>
      <c r="H156" s="3"/>
      <c r="I156" s="2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2"/>
      <c r="H157" s="3"/>
      <c r="I157" s="2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2"/>
      <c r="H158" s="3"/>
      <c r="I158" s="2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2"/>
      <c r="H159" s="3"/>
      <c r="I159" s="2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2"/>
      <c r="H160" s="3"/>
      <c r="I160" s="2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2"/>
      <c r="H161" s="3"/>
      <c r="I161" s="2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2"/>
      <c r="H162" s="3"/>
      <c r="I162" s="2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2"/>
      <c r="H163" s="3"/>
      <c r="I163" s="2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2"/>
      <c r="H164" s="3"/>
      <c r="I164" s="2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2"/>
      <c r="H165" s="3"/>
      <c r="I165" s="2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2"/>
      <c r="H166" s="3"/>
      <c r="I166" s="2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2"/>
      <c r="H167" s="3"/>
      <c r="I167" s="2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2"/>
      <c r="H168" s="3"/>
      <c r="I168" s="2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2"/>
      <c r="H169" s="3"/>
      <c r="I169" s="2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2"/>
      <c r="H170" s="3"/>
      <c r="I170" s="2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2"/>
      <c r="H171" s="3"/>
      <c r="I171" s="2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2"/>
      <c r="H172" s="3"/>
      <c r="I172" s="2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2"/>
      <c r="H173" s="3"/>
      <c r="I173" s="2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2"/>
      <c r="H174" s="3"/>
      <c r="I174" s="2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2"/>
      <c r="H175" s="3"/>
      <c r="I175" s="2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2"/>
      <c r="H176" s="3"/>
      <c r="I176" s="2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2"/>
      <c r="H177" s="3"/>
      <c r="I177" s="2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2"/>
      <c r="H178" s="3"/>
      <c r="I178" s="2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2"/>
      <c r="H179" s="3"/>
      <c r="I179" s="2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2"/>
      <c r="H180" s="3"/>
      <c r="I180" s="2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2"/>
      <c r="H181" s="3"/>
      <c r="I181" s="2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2"/>
      <c r="H182" s="3"/>
      <c r="I182" s="2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2"/>
      <c r="H183" s="3"/>
      <c r="I183" s="2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2"/>
      <c r="H184" s="3"/>
      <c r="I184" s="2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2"/>
      <c r="H185" s="3"/>
      <c r="I185" s="2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2"/>
      <c r="H186" s="3"/>
      <c r="I186" s="2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2"/>
      <c r="H187" s="3"/>
      <c r="I187" s="2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2"/>
      <c r="H188" s="3"/>
      <c r="I188" s="2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2"/>
      <c r="H189" s="3"/>
      <c r="I189" s="2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2"/>
      <c r="H190" s="3"/>
      <c r="I190" s="2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2"/>
      <c r="H191" s="3"/>
      <c r="I191" s="2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2"/>
      <c r="H192" s="3"/>
      <c r="I192" s="2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2"/>
      <c r="H193" s="3"/>
      <c r="I193" s="2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2"/>
      <c r="H194" s="3"/>
      <c r="I194" s="2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2"/>
      <c r="H195" s="3"/>
      <c r="I195" s="2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2"/>
      <c r="H196" s="3"/>
      <c r="I196" s="2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2"/>
      <c r="H197" s="3"/>
      <c r="I197" s="2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2"/>
      <c r="H198" s="3"/>
      <c r="I198" s="2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2"/>
      <c r="H199" s="3"/>
      <c r="I199" s="2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2"/>
      <c r="H200" s="3"/>
      <c r="I200" s="2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2"/>
      <c r="H201" s="3"/>
      <c r="I201" s="2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8">
    <mergeCell ref="A1:E1"/>
    <mergeCell ref="A2:R2"/>
    <mergeCell ref="P3:R3"/>
    <mergeCell ref="T3:V3"/>
    <mergeCell ref="W3:Y3"/>
    <mergeCell ref="A5:E5"/>
    <mergeCell ref="A6:E6"/>
    <mergeCell ref="A16:E16"/>
    <mergeCell ref="A28:E28"/>
    <mergeCell ref="A44:E44"/>
    <mergeCell ref="A66:E66"/>
    <mergeCell ref="A78:E78"/>
    <mergeCell ref="A85:E8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88"/>
  <sheetViews>
    <sheetView workbookViewId="0">
      <selection activeCell="A1" sqref="A1:E1"/>
    </sheetView>
  </sheetViews>
  <sheetFormatPr defaultColWidth="8.75" defaultRowHeight="14.25"/>
  <cols>
    <col min="1" max="1" width="4" customWidth="1"/>
    <col min="2" max="2" width="5.08333333333333" customWidth="1"/>
    <col min="3" max="3" width="5.08333333333333" hidden="1" customWidth="1"/>
    <col min="4" max="4" width="9.58333333333333" customWidth="1"/>
    <col min="5" max="5" width="16.0833333333333" customWidth="1"/>
    <col min="6" max="6" width="7.25" customWidth="1"/>
    <col min="7" max="7" width="8.25" customWidth="1"/>
    <col min="8" max="8" width="19.5833333333333" customWidth="1"/>
    <col min="9" max="9" width="6.33333333333333" customWidth="1"/>
    <col min="10" max="10" width="9.83333333333333" customWidth="1"/>
    <col min="11" max="11" width="7" customWidth="1"/>
    <col min="12" max="12" width="13.75" customWidth="1"/>
    <col min="13" max="13" width="11.5833333333333" customWidth="1"/>
    <col min="14" max="14" width="15.0833333333333" customWidth="1"/>
    <col min="15" max="15" width="11.25" customWidth="1"/>
    <col min="16" max="16" width="14.5833333333333" customWidth="1"/>
    <col min="17" max="17" width="11.3333333333333" customWidth="1"/>
    <col min="18" max="18" width="17.3333333333333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1"/>
      <c r="E1" s="1"/>
      <c r="F1" s="2"/>
      <c r="G1" s="3"/>
      <c r="H1" s="3"/>
      <c r="I1" s="2"/>
      <c r="J1" s="1"/>
      <c r="K1" s="2"/>
      <c r="L1" s="33"/>
      <c r="M1" s="2"/>
      <c r="N1" s="3"/>
      <c r="O1" s="32"/>
      <c r="P1" s="226"/>
      <c r="Q1" s="226"/>
      <c r="R1" s="226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88" t="s">
        <v>12</v>
      </c>
      <c r="M3" s="11" t="s">
        <v>13</v>
      </c>
      <c r="N3" s="11" t="s">
        <v>14</v>
      </c>
      <c r="O3" s="38" t="s">
        <v>15</v>
      </c>
      <c r="P3" s="227" t="s">
        <v>16</v>
      </c>
      <c r="Q3" s="227"/>
      <c r="R3" s="22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88"/>
      <c r="M4" s="11"/>
      <c r="N4" s="15"/>
      <c r="O4" s="38"/>
      <c r="P4" s="227" t="s">
        <v>21</v>
      </c>
      <c r="Q4" s="227" t="s">
        <v>22</v>
      </c>
      <c r="R4" s="22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6" t="s">
        <v>1234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80">
        <f t="shared" ref="L5:R5" si="0">L6+L15+L45+L107+L168+L200+L208+L212+L226+L252+L267+L274+L282</f>
        <v>4114358</v>
      </c>
      <c r="M5" s="80">
        <f t="shared" si="0"/>
        <v>0</v>
      </c>
      <c r="N5" s="80">
        <f t="shared" si="0"/>
        <v>0</v>
      </c>
      <c r="O5" s="80">
        <f t="shared" si="0"/>
        <v>0</v>
      </c>
      <c r="P5" s="80">
        <f t="shared" si="0"/>
        <v>4114358</v>
      </c>
      <c r="Q5" s="80">
        <f t="shared" si="0"/>
        <v>4074908</v>
      </c>
      <c r="R5" s="80">
        <f t="shared" si="0"/>
        <v>39450</v>
      </c>
      <c r="S5" s="48"/>
      <c r="T5" s="36">
        <v>16529</v>
      </c>
      <c r="U5" s="46">
        <v>1637</v>
      </c>
      <c r="V5" s="46">
        <v>0</v>
      </c>
      <c r="W5" s="46">
        <f>600*0.4</f>
        <v>240</v>
      </c>
      <c r="X5" s="46">
        <f>800*0.4</f>
        <v>320</v>
      </c>
      <c r="Y5" s="46">
        <v>640</v>
      </c>
      <c r="Z5" s="52">
        <f>SUM(T5*W5+U5*X5+V5*Y5)</f>
        <v>4490800</v>
      </c>
      <c r="AA5" s="52">
        <f>SUM(T5*W5+U5*X5+V5*Y5-P5)</f>
        <v>376442</v>
      </c>
    </row>
    <row r="6" ht="22.5" customHeight="1" spans="1:27">
      <c r="A6" s="213" t="s">
        <v>1235</v>
      </c>
      <c r="B6" s="214"/>
      <c r="C6" s="214"/>
      <c r="D6" s="214"/>
      <c r="E6" s="215"/>
      <c r="F6" s="216" t="s">
        <v>21</v>
      </c>
      <c r="G6" s="216"/>
      <c r="H6" s="217"/>
      <c r="I6" s="217"/>
      <c r="J6" s="217"/>
      <c r="K6" s="217"/>
      <c r="L6" s="228">
        <f>SUM(L7:L14)</f>
        <v>39450</v>
      </c>
      <c r="M6" s="228">
        <f>SUM(M7:M13)</f>
        <v>0</v>
      </c>
      <c r="N6" s="228">
        <f>SUM(N7:N13)</f>
        <v>0</v>
      </c>
      <c r="O6" s="228"/>
      <c r="P6" s="228">
        <f>SUM(P7:P14)</f>
        <v>39450</v>
      </c>
      <c r="Q6" s="228">
        <f>SUM(Q7:Q14)</f>
        <v>0</v>
      </c>
      <c r="R6" s="228">
        <f>SUM(R7:R14)</f>
        <v>39450</v>
      </c>
      <c r="S6" s="48"/>
      <c r="T6" s="64"/>
      <c r="U6" s="93"/>
      <c r="V6" s="73"/>
      <c r="W6" s="73"/>
      <c r="X6" s="73"/>
      <c r="Y6" s="73"/>
      <c r="Z6" s="31"/>
      <c r="AA6" s="31"/>
    </row>
    <row r="7" ht="21" customHeight="1" spans="1:27">
      <c r="A7" s="28">
        <v>1</v>
      </c>
      <c r="B7" s="28" t="s">
        <v>43</v>
      </c>
      <c r="C7" s="11">
        <v>1501</v>
      </c>
      <c r="D7" s="11" t="s">
        <v>1236</v>
      </c>
      <c r="E7" s="11" t="s">
        <v>1237</v>
      </c>
      <c r="F7" s="11"/>
      <c r="G7" s="11" t="s">
        <v>62</v>
      </c>
      <c r="H7" s="11" t="s">
        <v>1238</v>
      </c>
      <c r="I7" s="11" t="s">
        <v>64</v>
      </c>
      <c r="J7" s="229">
        <v>2680</v>
      </c>
      <c r="K7" s="29">
        <v>1</v>
      </c>
      <c r="L7" s="230">
        <f t="shared" ref="L7:L14" si="1">J7*K7</f>
        <v>2680</v>
      </c>
      <c r="M7" s="11" t="s">
        <v>65</v>
      </c>
      <c r="N7" s="11"/>
      <c r="O7" s="225">
        <v>2019</v>
      </c>
      <c r="P7" s="88">
        <f t="shared" ref="P7:P14" si="2">L7</f>
        <v>2680</v>
      </c>
      <c r="Q7" s="88"/>
      <c r="R7" s="88">
        <f t="shared" ref="R7:R14" si="3">P7-Q7</f>
        <v>2680</v>
      </c>
      <c r="S7" s="11"/>
      <c r="T7" s="237">
        <v>0</v>
      </c>
      <c r="U7" s="3"/>
      <c r="V7" s="3"/>
      <c r="W7" s="238"/>
      <c r="X7" s="238"/>
      <c r="Y7" s="238"/>
      <c r="Z7" s="240"/>
      <c r="AA7" s="240"/>
    </row>
    <row r="8" ht="21" customHeight="1" spans="1:27">
      <c r="A8" s="28">
        <v>2</v>
      </c>
      <c r="B8" s="28" t="s">
        <v>43</v>
      </c>
      <c r="C8" s="11">
        <v>1501</v>
      </c>
      <c r="D8" s="11" t="s">
        <v>1236</v>
      </c>
      <c r="E8" s="11" t="s">
        <v>1239</v>
      </c>
      <c r="F8" s="11"/>
      <c r="G8" s="11" t="s">
        <v>62</v>
      </c>
      <c r="H8" s="11" t="s">
        <v>1239</v>
      </c>
      <c r="I8" s="11" t="s">
        <v>213</v>
      </c>
      <c r="J8" s="229">
        <v>288</v>
      </c>
      <c r="K8" s="29">
        <v>5</v>
      </c>
      <c r="L8" s="230">
        <f t="shared" si="1"/>
        <v>1440</v>
      </c>
      <c r="M8" s="11" t="s">
        <v>65</v>
      </c>
      <c r="N8" s="11"/>
      <c r="O8" s="225">
        <v>2019</v>
      </c>
      <c r="P8" s="88">
        <f t="shared" si="2"/>
        <v>1440</v>
      </c>
      <c r="Q8" s="88"/>
      <c r="R8" s="88">
        <f t="shared" si="3"/>
        <v>1440</v>
      </c>
      <c r="S8" s="11"/>
      <c r="T8" s="237">
        <v>0</v>
      </c>
      <c r="U8" s="3"/>
      <c r="V8" s="3"/>
      <c r="W8" s="238"/>
      <c r="X8" s="238"/>
      <c r="Y8" s="238"/>
      <c r="Z8" s="240"/>
      <c r="AA8" s="240"/>
    </row>
    <row r="9" ht="21" customHeight="1" spans="1:27">
      <c r="A9" s="28">
        <v>3</v>
      </c>
      <c r="B9" s="28" t="s">
        <v>43</v>
      </c>
      <c r="C9" s="11">
        <v>1501</v>
      </c>
      <c r="D9" s="11" t="s">
        <v>1236</v>
      </c>
      <c r="E9" s="11" t="s">
        <v>425</v>
      </c>
      <c r="F9" s="11"/>
      <c r="G9" s="11" t="s">
        <v>62</v>
      </c>
      <c r="H9" s="11" t="s">
        <v>425</v>
      </c>
      <c r="I9" s="11" t="s">
        <v>213</v>
      </c>
      <c r="J9" s="229">
        <v>288</v>
      </c>
      <c r="K9" s="29">
        <v>25</v>
      </c>
      <c r="L9" s="230">
        <f t="shared" si="1"/>
        <v>7200</v>
      </c>
      <c r="M9" s="11" t="s">
        <v>65</v>
      </c>
      <c r="N9" s="11"/>
      <c r="O9" s="225">
        <v>2019</v>
      </c>
      <c r="P9" s="88">
        <f t="shared" si="2"/>
        <v>7200</v>
      </c>
      <c r="Q9" s="88"/>
      <c r="R9" s="88">
        <f t="shared" si="3"/>
        <v>7200</v>
      </c>
      <c r="S9" s="11"/>
      <c r="T9" s="237">
        <v>0</v>
      </c>
      <c r="U9" s="3"/>
      <c r="V9" s="3"/>
      <c r="W9" s="238"/>
      <c r="X9" s="238"/>
      <c r="Y9" s="238"/>
      <c r="Z9" s="240"/>
      <c r="AA9" s="240"/>
    </row>
    <row r="10" ht="21" customHeight="1" spans="1:27">
      <c r="A10" s="28">
        <v>4</v>
      </c>
      <c r="B10" s="28" t="s">
        <v>43</v>
      </c>
      <c r="C10" s="11">
        <v>1501</v>
      </c>
      <c r="D10" s="11" t="s">
        <v>1236</v>
      </c>
      <c r="E10" s="11" t="s">
        <v>1240</v>
      </c>
      <c r="F10" s="11"/>
      <c r="G10" s="11" t="s">
        <v>62</v>
      </c>
      <c r="H10" s="11" t="s">
        <v>1240</v>
      </c>
      <c r="I10" s="11" t="s">
        <v>213</v>
      </c>
      <c r="J10" s="229">
        <v>320</v>
      </c>
      <c r="K10" s="29">
        <v>52</v>
      </c>
      <c r="L10" s="230">
        <f t="shared" si="1"/>
        <v>16640</v>
      </c>
      <c r="M10" s="11" t="s">
        <v>65</v>
      </c>
      <c r="N10" s="11"/>
      <c r="O10" s="225">
        <v>2019</v>
      </c>
      <c r="P10" s="88">
        <f t="shared" si="2"/>
        <v>16640</v>
      </c>
      <c r="Q10" s="88"/>
      <c r="R10" s="88">
        <f t="shared" si="3"/>
        <v>16640</v>
      </c>
      <c r="S10" s="11"/>
      <c r="T10" s="237">
        <v>0</v>
      </c>
      <c r="U10" s="3"/>
      <c r="V10" s="3"/>
      <c r="W10" s="238"/>
      <c r="X10" s="238"/>
      <c r="Y10" s="238"/>
      <c r="Z10" s="240"/>
      <c r="AA10" s="240"/>
    </row>
    <row r="11" ht="21" customHeight="1" spans="1:27">
      <c r="A11" s="28">
        <v>5</v>
      </c>
      <c r="B11" s="28" t="s">
        <v>43</v>
      </c>
      <c r="C11" s="11">
        <v>1501</v>
      </c>
      <c r="D11" s="11" t="s">
        <v>1236</v>
      </c>
      <c r="E11" s="11" t="s">
        <v>1241</v>
      </c>
      <c r="F11" s="11"/>
      <c r="G11" s="11" t="s">
        <v>62</v>
      </c>
      <c r="H11" s="11" t="s">
        <v>1241</v>
      </c>
      <c r="I11" s="11" t="s">
        <v>213</v>
      </c>
      <c r="J11" s="229">
        <v>520</v>
      </c>
      <c r="K11" s="29">
        <v>6</v>
      </c>
      <c r="L11" s="230">
        <f t="shared" si="1"/>
        <v>3120</v>
      </c>
      <c r="M11" s="11" t="s">
        <v>65</v>
      </c>
      <c r="N11" s="11"/>
      <c r="O11" s="225">
        <v>2019</v>
      </c>
      <c r="P11" s="88">
        <f t="shared" si="2"/>
        <v>3120</v>
      </c>
      <c r="Q11" s="88"/>
      <c r="R11" s="88">
        <f t="shared" si="3"/>
        <v>3120</v>
      </c>
      <c r="S11" s="11"/>
      <c r="T11" s="237">
        <v>0</v>
      </c>
      <c r="U11" s="3"/>
      <c r="V11" s="3"/>
      <c r="W11" s="238"/>
      <c r="X11" s="238"/>
      <c r="Y11" s="238"/>
      <c r="Z11" s="240"/>
      <c r="AA11" s="240"/>
    </row>
    <row r="12" ht="21" customHeight="1" spans="1:27">
      <c r="A12" s="28">
        <v>6</v>
      </c>
      <c r="B12" s="28" t="s">
        <v>43</v>
      </c>
      <c r="C12" s="11">
        <v>1501</v>
      </c>
      <c r="D12" s="11" t="s">
        <v>1236</v>
      </c>
      <c r="E12" s="11" t="s">
        <v>1242</v>
      </c>
      <c r="F12" s="11"/>
      <c r="G12" s="11" t="s">
        <v>62</v>
      </c>
      <c r="H12" s="11" t="s">
        <v>1242</v>
      </c>
      <c r="I12" s="11" t="s">
        <v>213</v>
      </c>
      <c r="J12" s="229">
        <v>390</v>
      </c>
      <c r="K12" s="29">
        <v>3</v>
      </c>
      <c r="L12" s="230">
        <f t="shared" si="1"/>
        <v>1170</v>
      </c>
      <c r="M12" s="11" t="s">
        <v>65</v>
      </c>
      <c r="N12" s="11"/>
      <c r="O12" s="225">
        <v>2019</v>
      </c>
      <c r="P12" s="88">
        <f t="shared" si="2"/>
        <v>1170</v>
      </c>
      <c r="Q12" s="88"/>
      <c r="R12" s="88">
        <f t="shared" si="3"/>
        <v>1170</v>
      </c>
      <c r="S12" s="11"/>
      <c r="T12" s="237">
        <v>0</v>
      </c>
      <c r="U12" s="3"/>
      <c r="V12" s="3"/>
      <c r="W12" s="238"/>
      <c r="X12" s="238"/>
      <c r="Y12" s="238"/>
      <c r="Z12" s="240"/>
      <c r="AA12" s="240"/>
    </row>
    <row r="13" ht="21" customHeight="1" spans="1:27">
      <c r="A13" s="28">
        <v>7</v>
      </c>
      <c r="B13" s="28" t="s">
        <v>43</v>
      </c>
      <c r="C13" s="11">
        <v>1501</v>
      </c>
      <c r="D13" s="11" t="s">
        <v>1236</v>
      </c>
      <c r="E13" s="11" t="s">
        <v>1243</v>
      </c>
      <c r="F13" s="11"/>
      <c r="G13" s="11" t="s">
        <v>62</v>
      </c>
      <c r="H13" s="11" t="s">
        <v>1243</v>
      </c>
      <c r="I13" s="11" t="s">
        <v>213</v>
      </c>
      <c r="J13" s="229">
        <v>240</v>
      </c>
      <c r="K13" s="29">
        <v>5</v>
      </c>
      <c r="L13" s="230">
        <f t="shared" si="1"/>
        <v>1200</v>
      </c>
      <c r="M13" s="11" t="s">
        <v>65</v>
      </c>
      <c r="N13" s="11"/>
      <c r="O13" s="225">
        <v>2019</v>
      </c>
      <c r="P13" s="88">
        <f t="shared" si="2"/>
        <v>1200</v>
      </c>
      <c r="Q13" s="88"/>
      <c r="R13" s="88">
        <f t="shared" si="3"/>
        <v>1200</v>
      </c>
      <c r="S13" s="11"/>
      <c r="T13" s="237">
        <v>0</v>
      </c>
      <c r="U13" s="3"/>
      <c r="V13" s="3"/>
      <c r="W13" s="238"/>
      <c r="X13" s="238"/>
      <c r="Y13" s="238"/>
      <c r="Z13" s="240"/>
      <c r="AA13" s="240"/>
    </row>
    <row r="14" ht="21" customHeight="1" spans="1:27">
      <c r="A14" s="28">
        <v>8</v>
      </c>
      <c r="B14" s="28" t="s">
        <v>43</v>
      </c>
      <c r="C14" s="11">
        <v>1502</v>
      </c>
      <c r="D14" s="11" t="s">
        <v>1236</v>
      </c>
      <c r="E14" s="218" t="s">
        <v>596</v>
      </c>
      <c r="F14" s="56"/>
      <c r="G14" s="11" t="s">
        <v>62</v>
      </c>
      <c r="H14" s="219" t="s">
        <v>1244</v>
      </c>
      <c r="I14" s="219" t="s">
        <v>64</v>
      </c>
      <c r="J14" s="231">
        <v>6000</v>
      </c>
      <c r="K14" s="232">
        <v>1</v>
      </c>
      <c r="L14" s="233">
        <f t="shared" si="1"/>
        <v>6000</v>
      </c>
      <c r="M14" s="11" t="s">
        <v>65</v>
      </c>
      <c r="N14" s="56"/>
      <c r="O14" s="234">
        <v>2019</v>
      </c>
      <c r="P14" s="65">
        <f t="shared" si="2"/>
        <v>6000</v>
      </c>
      <c r="Q14" s="65"/>
      <c r="R14" s="65">
        <f t="shared" si="3"/>
        <v>6000</v>
      </c>
      <c r="S14" s="11"/>
      <c r="T14" s="237"/>
      <c r="U14" s="3"/>
      <c r="V14" s="3"/>
      <c r="W14" s="238"/>
      <c r="X14" s="238"/>
      <c r="Y14" s="238"/>
      <c r="Z14" s="240"/>
      <c r="AA14" s="240"/>
    </row>
    <row r="15" ht="21" customHeight="1" spans="1:27">
      <c r="A15" s="220" t="s">
        <v>1245</v>
      </c>
      <c r="B15" s="221"/>
      <c r="C15" s="221"/>
      <c r="D15" s="221"/>
      <c r="E15" s="222"/>
      <c r="F15" s="223" t="s">
        <v>21</v>
      </c>
      <c r="G15" s="223"/>
      <c r="H15" s="224"/>
      <c r="I15" s="224"/>
      <c r="J15" s="224"/>
      <c r="K15" s="224"/>
      <c r="L15" s="235">
        <f>SUM(L16:L38)</f>
        <v>380370</v>
      </c>
      <c r="M15" s="235">
        <f>SUM(M16:M38)</f>
        <v>0</v>
      </c>
      <c r="N15" s="235"/>
      <c r="O15" s="235"/>
      <c r="P15" s="236">
        <f>SUM(P16:P38)</f>
        <v>380370</v>
      </c>
      <c r="Q15" s="236">
        <f>SUM(Q16:Q38)</f>
        <v>380370</v>
      </c>
      <c r="R15" s="236">
        <f>SUM(R16:R38)</f>
        <v>0</v>
      </c>
      <c r="S15" s="48"/>
      <c r="T15" s="64">
        <v>692</v>
      </c>
      <c r="U15" s="121">
        <v>343</v>
      </c>
      <c r="V15" s="2"/>
      <c r="W15" s="3">
        <v>300</v>
      </c>
      <c r="X15" s="3">
        <v>400</v>
      </c>
      <c r="Y15" s="3">
        <f>800+300</f>
        <v>1100</v>
      </c>
      <c r="Z15" s="66">
        <f>SUM(T15*W15+U15*X15+V15*Y15)*2*0.3</f>
        <v>206880</v>
      </c>
      <c r="AA15" s="66">
        <f>SUM(Z15-P15)</f>
        <v>-173490</v>
      </c>
    </row>
    <row r="16" ht="21" customHeight="1" spans="1:27">
      <c r="A16" s="11">
        <v>1</v>
      </c>
      <c r="B16" s="87" t="s">
        <v>43</v>
      </c>
      <c r="C16" s="11"/>
      <c r="D16" s="11" t="s">
        <v>1245</v>
      </c>
      <c r="E16" s="11" t="s">
        <v>1246</v>
      </c>
      <c r="F16" s="11"/>
      <c r="G16" s="11" t="s">
        <v>62</v>
      </c>
      <c r="H16" s="11" t="s">
        <v>1247</v>
      </c>
      <c r="I16" s="11" t="s">
        <v>64</v>
      </c>
      <c r="J16" s="11">
        <v>17380</v>
      </c>
      <c r="K16" s="11">
        <v>1</v>
      </c>
      <c r="L16" s="230">
        <f t="shared" ref="L16:L37" si="4">J16*K16</f>
        <v>17380</v>
      </c>
      <c r="M16" s="11" t="s">
        <v>65</v>
      </c>
      <c r="N16" s="11"/>
      <c r="O16" s="11">
        <v>2019.2</v>
      </c>
      <c r="P16" s="88">
        <f t="shared" ref="P16:P37" si="5">L16</f>
        <v>17380</v>
      </c>
      <c r="Q16" s="88">
        <v>17380</v>
      </c>
      <c r="R16" s="90">
        <v>0</v>
      </c>
      <c r="S16" s="91"/>
      <c r="T16" s="64"/>
      <c r="U16" s="3"/>
      <c r="V16" s="2"/>
      <c r="W16" s="2"/>
      <c r="X16" s="2"/>
      <c r="Y16" s="2"/>
      <c r="Z16" s="66"/>
      <c r="AA16" s="66"/>
    </row>
    <row r="17" ht="21" customHeight="1" spans="1:27">
      <c r="A17" s="11">
        <v>2</v>
      </c>
      <c r="B17" s="87" t="s">
        <v>43</v>
      </c>
      <c r="C17" s="11"/>
      <c r="D17" s="11" t="s">
        <v>1245</v>
      </c>
      <c r="E17" s="11" t="s">
        <v>1137</v>
      </c>
      <c r="F17" s="11" t="s">
        <v>70</v>
      </c>
      <c r="G17" s="11" t="s">
        <v>62</v>
      </c>
      <c r="H17" s="11" t="s">
        <v>1248</v>
      </c>
      <c r="I17" s="11" t="s">
        <v>64</v>
      </c>
      <c r="J17" s="11">
        <v>2353</v>
      </c>
      <c r="K17" s="11">
        <v>2</v>
      </c>
      <c r="L17" s="230">
        <f t="shared" si="4"/>
        <v>4706</v>
      </c>
      <c r="M17" s="11" t="s">
        <v>65</v>
      </c>
      <c r="N17" s="11"/>
      <c r="O17" s="11">
        <v>2019.2</v>
      </c>
      <c r="P17" s="88">
        <f t="shared" si="5"/>
        <v>4706</v>
      </c>
      <c r="Q17" s="88">
        <v>4706</v>
      </c>
      <c r="R17" s="90">
        <v>0</v>
      </c>
      <c r="S17" s="91"/>
      <c r="T17" s="64"/>
      <c r="U17" s="3"/>
      <c r="V17" s="2"/>
      <c r="W17" s="2"/>
      <c r="X17" s="2"/>
      <c r="Y17" s="2"/>
      <c r="Z17" s="66"/>
      <c r="AA17" s="66"/>
    </row>
    <row r="18" ht="21" customHeight="1" spans="1:27">
      <c r="A18" s="11">
        <v>3</v>
      </c>
      <c r="B18" s="87" t="s">
        <v>43</v>
      </c>
      <c r="C18" s="11"/>
      <c r="D18" s="11" t="s">
        <v>1245</v>
      </c>
      <c r="E18" s="11" t="s">
        <v>482</v>
      </c>
      <c r="F18" s="11" t="s">
        <v>70</v>
      </c>
      <c r="G18" s="11" t="s">
        <v>62</v>
      </c>
      <c r="H18" s="11" t="s">
        <v>1249</v>
      </c>
      <c r="I18" s="11" t="s">
        <v>64</v>
      </c>
      <c r="J18" s="11">
        <v>1780</v>
      </c>
      <c r="K18" s="11">
        <v>2</v>
      </c>
      <c r="L18" s="230">
        <f t="shared" si="4"/>
        <v>3560</v>
      </c>
      <c r="M18" s="11" t="s">
        <v>65</v>
      </c>
      <c r="N18" s="11"/>
      <c r="O18" s="11">
        <v>2019.2</v>
      </c>
      <c r="P18" s="88">
        <f t="shared" si="5"/>
        <v>3560</v>
      </c>
      <c r="Q18" s="88">
        <v>3560</v>
      </c>
      <c r="R18" s="90">
        <v>0</v>
      </c>
      <c r="S18" s="91"/>
      <c r="T18" s="64"/>
      <c r="U18" s="3"/>
      <c r="V18" s="2"/>
      <c r="W18" s="2"/>
      <c r="X18" s="2"/>
      <c r="Y18" s="2"/>
      <c r="Z18" s="66"/>
      <c r="AA18" s="66"/>
    </row>
    <row r="19" ht="21" customHeight="1" spans="1:27">
      <c r="A19" s="11">
        <v>4</v>
      </c>
      <c r="B19" s="87" t="s">
        <v>43</v>
      </c>
      <c r="C19" s="11"/>
      <c r="D19" s="11" t="s">
        <v>1245</v>
      </c>
      <c r="E19" s="11" t="s">
        <v>1250</v>
      </c>
      <c r="F19" s="11"/>
      <c r="G19" s="11" t="s">
        <v>62</v>
      </c>
      <c r="H19" s="11" t="s">
        <v>1251</v>
      </c>
      <c r="I19" s="11" t="s">
        <v>64</v>
      </c>
      <c r="J19" s="11">
        <v>48</v>
      </c>
      <c r="K19" s="11">
        <v>35</v>
      </c>
      <c r="L19" s="230">
        <f t="shared" si="4"/>
        <v>1680</v>
      </c>
      <c r="M19" s="11" t="s">
        <v>65</v>
      </c>
      <c r="N19" s="11"/>
      <c r="O19" s="11">
        <v>2019.2</v>
      </c>
      <c r="P19" s="88">
        <f t="shared" si="5"/>
        <v>1680</v>
      </c>
      <c r="Q19" s="88">
        <v>1680</v>
      </c>
      <c r="R19" s="90">
        <v>0</v>
      </c>
      <c r="S19" s="91"/>
      <c r="T19" s="64"/>
      <c r="U19" s="3"/>
      <c r="V19" s="2"/>
      <c r="W19" s="2"/>
      <c r="X19" s="2"/>
      <c r="Y19" s="2"/>
      <c r="Z19" s="66"/>
      <c r="AA19" s="66"/>
    </row>
    <row r="20" ht="21" customHeight="1" spans="1:27">
      <c r="A20" s="11">
        <v>5</v>
      </c>
      <c r="B20" s="87" t="s">
        <v>43</v>
      </c>
      <c r="C20" s="11"/>
      <c r="D20" s="11" t="s">
        <v>1245</v>
      </c>
      <c r="E20" s="11" t="s">
        <v>1252</v>
      </c>
      <c r="F20" s="11"/>
      <c r="G20" s="11" t="s">
        <v>62</v>
      </c>
      <c r="H20" s="11" t="s">
        <v>1253</v>
      </c>
      <c r="I20" s="11" t="s">
        <v>114</v>
      </c>
      <c r="J20" s="229">
        <v>320</v>
      </c>
      <c r="K20" s="29">
        <v>8</v>
      </c>
      <c r="L20" s="230">
        <f t="shared" si="4"/>
        <v>2560</v>
      </c>
      <c r="M20" s="11" t="s">
        <v>65</v>
      </c>
      <c r="N20" s="11"/>
      <c r="O20" s="11">
        <v>2019</v>
      </c>
      <c r="P20" s="88">
        <f t="shared" si="5"/>
        <v>2560</v>
      </c>
      <c r="Q20" s="88">
        <v>2560</v>
      </c>
      <c r="R20" s="90">
        <v>0</v>
      </c>
      <c r="S20" s="91"/>
      <c r="T20" s="64"/>
      <c r="U20" s="3"/>
      <c r="V20" s="2"/>
      <c r="W20" s="2"/>
      <c r="X20" s="2"/>
      <c r="Y20" s="2"/>
      <c r="Z20" s="66"/>
      <c r="AA20" s="66"/>
    </row>
    <row r="21" ht="21" customHeight="1" spans="1:27">
      <c r="A21" s="11">
        <v>6</v>
      </c>
      <c r="B21" s="87" t="s">
        <v>43</v>
      </c>
      <c r="C21" s="11"/>
      <c r="D21" s="11" t="s">
        <v>1245</v>
      </c>
      <c r="E21" s="11" t="s">
        <v>60</v>
      </c>
      <c r="F21" s="11" t="s">
        <v>61</v>
      </c>
      <c r="G21" s="11" t="s">
        <v>62</v>
      </c>
      <c r="H21" s="11" t="s">
        <v>1254</v>
      </c>
      <c r="I21" s="11" t="s">
        <v>64</v>
      </c>
      <c r="J21" s="29">
        <v>3790</v>
      </c>
      <c r="K21" s="29">
        <v>18</v>
      </c>
      <c r="L21" s="230">
        <f t="shared" si="4"/>
        <v>68220</v>
      </c>
      <c r="M21" s="11" t="s">
        <v>65</v>
      </c>
      <c r="N21" s="11"/>
      <c r="O21" s="11">
        <v>2019</v>
      </c>
      <c r="P21" s="88">
        <f t="shared" si="5"/>
        <v>68220</v>
      </c>
      <c r="Q21" s="88">
        <v>68220</v>
      </c>
      <c r="R21" s="90">
        <v>0</v>
      </c>
      <c r="S21" s="91"/>
      <c r="T21" s="64"/>
      <c r="U21" s="3"/>
      <c r="V21" s="2"/>
      <c r="W21" s="2"/>
      <c r="X21" s="2"/>
      <c r="Y21" s="2"/>
      <c r="Z21" s="66"/>
      <c r="AA21" s="66"/>
    </row>
    <row r="22" ht="21" customHeight="1" spans="1:27">
      <c r="A22" s="11">
        <v>7</v>
      </c>
      <c r="B22" s="87" t="s">
        <v>43</v>
      </c>
      <c r="C22" s="11"/>
      <c r="D22" s="11" t="s">
        <v>1245</v>
      </c>
      <c r="E22" s="11" t="s">
        <v>1255</v>
      </c>
      <c r="F22" s="11"/>
      <c r="G22" s="11" t="s">
        <v>62</v>
      </c>
      <c r="H22" s="11" t="s">
        <v>1255</v>
      </c>
      <c r="I22" s="11" t="s">
        <v>64</v>
      </c>
      <c r="J22" s="29">
        <v>168</v>
      </c>
      <c r="K22" s="29">
        <v>18</v>
      </c>
      <c r="L22" s="230">
        <f t="shared" si="4"/>
        <v>3024</v>
      </c>
      <c r="M22" s="11" t="s">
        <v>65</v>
      </c>
      <c r="N22" s="11"/>
      <c r="O22" s="11">
        <v>2019</v>
      </c>
      <c r="P22" s="88">
        <f t="shared" si="5"/>
        <v>3024</v>
      </c>
      <c r="Q22" s="88">
        <v>3024</v>
      </c>
      <c r="R22" s="90">
        <v>0</v>
      </c>
      <c r="S22" s="91"/>
      <c r="T22" s="64"/>
      <c r="U22" s="3"/>
      <c r="V22" s="2"/>
      <c r="W22" s="2"/>
      <c r="X22" s="2"/>
      <c r="Y22" s="2"/>
      <c r="Z22" s="66"/>
      <c r="AA22" s="66"/>
    </row>
    <row r="23" ht="21" customHeight="1" spans="1:27">
      <c r="A23" s="11">
        <v>8</v>
      </c>
      <c r="B23" s="87" t="s">
        <v>43</v>
      </c>
      <c r="C23" s="11"/>
      <c r="D23" s="11" t="s">
        <v>1245</v>
      </c>
      <c r="E23" s="11" t="s">
        <v>482</v>
      </c>
      <c r="F23" s="11" t="s">
        <v>70</v>
      </c>
      <c r="G23" s="11" t="s">
        <v>62</v>
      </c>
      <c r="H23" s="11" t="s">
        <v>1249</v>
      </c>
      <c r="I23" s="11" t="s">
        <v>64</v>
      </c>
      <c r="J23" s="29">
        <v>1780</v>
      </c>
      <c r="K23" s="29">
        <v>4</v>
      </c>
      <c r="L23" s="230">
        <f t="shared" si="4"/>
        <v>7120</v>
      </c>
      <c r="M23" s="11" t="s">
        <v>65</v>
      </c>
      <c r="N23" s="11"/>
      <c r="O23" s="11">
        <v>2019</v>
      </c>
      <c r="P23" s="88">
        <f t="shared" si="5"/>
        <v>7120</v>
      </c>
      <c r="Q23" s="88">
        <v>7120</v>
      </c>
      <c r="R23" s="90">
        <v>0</v>
      </c>
      <c r="S23" s="91"/>
      <c r="T23" s="64"/>
      <c r="U23" s="3"/>
      <c r="V23" s="2"/>
      <c r="W23" s="2"/>
      <c r="X23" s="2"/>
      <c r="Y23" s="2"/>
      <c r="Z23" s="66"/>
      <c r="AA23" s="66"/>
    </row>
    <row r="24" ht="21" customHeight="1" spans="1:27">
      <c r="A24" s="11">
        <v>9</v>
      </c>
      <c r="B24" s="87" t="s">
        <v>43</v>
      </c>
      <c r="C24" s="11"/>
      <c r="D24" s="11" t="s">
        <v>1245</v>
      </c>
      <c r="E24" s="11" t="s">
        <v>1256</v>
      </c>
      <c r="F24" s="11" t="s">
        <v>70</v>
      </c>
      <c r="G24" s="11" t="s">
        <v>174</v>
      </c>
      <c r="H24" s="11" t="s">
        <v>1257</v>
      </c>
      <c r="I24" s="11" t="s">
        <v>64</v>
      </c>
      <c r="J24" s="29">
        <v>150</v>
      </c>
      <c r="K24" s="29">
        <v>36</v>
      </c>
      <c r="L24" s="230">
        <f t="shared" si="4"/>
        <v>5400</v>
      </c>
      <c r="M24" s="11" t="s">
        <v>65</v>
      </c>
      <c r="N24" s="11"/>
      <c r="O24" s="11">
        <v>2019.3</v>
      </c>
      <c r="P24" s="88">
        <f t="shared" si="5"/>
        <v>5400</v>
      </c>
      <c r="Q24" s="88">
        <v>5400</v>
      </c>
      <c r="R24" s="90">
        <v>0</v>
      </c>
      <c r="S24" s="91"/>
      <c r="T24" s="64"/>
      <c r="U24" s="3"/>
      <c r="V24" s="2"/>
      <c r="W24" s="2"/>
      <c r="X24" s="2"/>
      <c r="Y24" s="2"/>
      <c r="Z24" s="66"/>
      <c r="AA24" s="66"/>
    </row>
    <row r="25" ht="21" customHeight="1" spans="1:27">
      <c r="A25" s="11">
        <v>10</v>
      </c>
      <c r="B25" s="87" t="s">
        <v>43</v>
      </c>
      <c r="C25" s="11"/>
      <c r="D25" s="11" t="s">
        <v>1245</v>
      </c>
      <c r="E25" s="11" t="s">
        <v>1167</v>
      </c>
      <c r="F25" s="11"/>
      <c r="G25" s="11" t="s">
        <v>62</v>
      </c>
      <c r="H25" s="11" t="s">
        <v>1258</v>
      </c>
      <c r="I25" s="11" t="s">
        <v>64</v>
      </c>
      <c r="J25" s="29">
        <v>4280</v>
      </c>
      <c r="K25" s="29">
        <v>1</v>
      </c>
      <c r="L25" s="230">
        <f t="shared" si="4"/>
        <v>4280</v>
      </c>
      <c r="M25" s="11" t="s">
        <v>65</v>
      </c>
      <c r="N25" s="11"/>
      <c r="O25" s="11">
        <v>2019</v>
      </c>
      <c r="P25" s="88">
        <f t="shared" si="5"/>
        <v>4280</v>
      </c>
      <c r="Q25" s="88">
        <v>4280</v>
      </c>
      <c r="R25" s="90">
        <v>0</v>
      </c>
      <c r="S25" s="91"/>
      <c r="T25" s="64"/>
      <c r="U25" s="3"/>
      <c r="V25" s="2"/>
      <c r="W25" s="2"/>
      <c r="X25" s="2"/>
      <c r="Y25" s="2"/>
      <c r="Z25" s="66"/>
      <c r="AA25" s="66"/>
    </row>
    <row r="26" ht="21" customHeight="1" spans="1:27">
      <c r="A26" s="11">
        <v>11</v>
      </c>
      <c r="B26" s="87" t="s">
        <v>43</v>
      </c>
      <c r="C26" s="11"/>
      <c r="D26" s="11" t="s">
        <v>1245</v>
      </c>
      <c r="E26" s="11" t="s">
        <v>920</v>
      </c>
      <c r="F26" s="11" t="s">
        <v>987</v>
      </c>
      <c r="G26" s="11" t="s">
        <v>62</v>
      </c>
      <c r="H26" s="11" t="s">
        <v>1259</v>
      </c>
      <c r="I26" s="11" t="s">
        <v>105</v>
      </c>
      <c r="J26" s="29">
        <v>190</v>
      </c>
      <c r="K26" s="29">
        <v>30</v>
      </c>
      <c r="L26" s="230">
        <f t="shared" si="4"/>
        <v>5700</v>
      </c>
      <c r="M26" s="11" t="s">
        <v>65</v>
      </c>
      <c r="N26" s="11"/>
      <c r="O26" s="11">
        <v>2019</v>
      </c>
      <c r="P26" s="88">
        <f t="shared" si="5"/>
        <v>5700</v>
      </c>
      <c r="Q26" s="88">
        <v>5700</v>
      </c>
      <c r="R26" s="90">
        <v>0</v>
      </c>
      <c r="S26" s="91"/>
      <c r="T26" s="64"/>
      <c r="U26" s="3"/>
      <c r="V26" s="2"/>
      <c r="W26" s="2"/>
      <c r="X26" s="2"/>
      <c r="Y26" s="2"/>
      <c r="Z26" s="66"/>
      <c r="AA26" s="66"/>
    </row>
    <row r="27" ht="21" customHeight="1" spans="1:27">
      <c r="A27" s="11">
        <v>12</v>
      </c>
      <c r="B27" s="87" t="s">
        <v>43</v>
      </c>
      <c r="C27" s="11"/>
      <c r="D27" s="11" t="s">
        <v>1245</v>
      </c>
      <c r="E27" s="11" t="s">
        <v>1260</v>
      </c>
      <c r="F27" s="11" t="s">
        <v>987</v>
      </c>
      <c r="G27" s="11" t="s">
        <v>62</v>
      </c>
      <c r="H27" s="11" t="s">
        <v>1261</v>
      </c>
      <c r="I27" s="11" t="s">
        <v>105</v>
      </c>
      <c r="J27" s="29">
        <v>928</v>
      </c>
      <c r="K27" s="29">
        <v>30</v>
      </c>
      <c r="L27" s="230">
        <f t="shared" si="4"/>
        <v>27840</v>
      </c>
      <c r="M27" s="11" t="s">
        <v>65</v>
      </c>
      <c r="N27" s="11"/>
      <c r="O27" s="11">
        <v>2019</v>
      </c>
      <c r="P27" s="88">
        <f t="shared" si="5"/>
        <v>27840</v>
      </c>
      <c r="Q27" s="88">
        <v>27840</v>
      </c>
      <c r="R27" s="90">
        <v>0</v>
      </c>
      <c r="S27" s="91"/>
      <c r="T27" s="64">
        <v>424</v>
      </c>
      <c r="U27" s="3"/>
      <c r="V27" s="2"/>
      <c r="W27" s="3">
        <v>300</v>
      </c>
      <c r="X27" s="3">
        <v>400</v>
      </c>
      <c r="Y27" s="3">
        <f>800+300</f>
        <v>1100</v>
      </c>
      <c r="Z27" s="66">
        <f>SUM(T27*W27+U27*X27+V27*Y27)*2*0.3</f>
        <v>76320</v>
      </c>
      <c r="AA27" s="66">
        <f>SUM(Z27-P27)</f>
        <v>48480</v>
      </c>
    </row>
    <row r="28" ht="21" customHeight="1" spans="1:27">
      <c r="A28" s="11">
        <v>13</v>
      </c>
      <c r="B28" s="87" t="s">
        <v>43</v>
      </c>
      <c r="C28" s="11"/>
      <c r="D28" s="11" t="s">
        <v>1245</v>
      </c>
      <c r="E28" s="11" t="s">
        <v>1262</v>
      </c>
      <c r="F28" s="11" t="s">
        <v>1263</v>
      </c>
      <c r="G28" s="11" t="s">
        <v>62</v>
      </c>
      <c r="H28" s="11" t="s">
        <v>1264</v>
      </c>
      <c r="I28" s="11" t="s">
        <v>105</v>
      </c>
      <c r="J28" s="29">
        <v>7500</v>
      </c>
      <c r="K28" s="29">
        <v>2</v>
      </c>
      <c r="L28" s="230">
        <f t="shared" si="4"/>
        <v>15000</v>
      </c>
      <c r="M28" s="11" t="s">
        <v>65</v>
      </c>
      <c r="N28" s="11"/>
      <c r="O28" s="11">
        <v>2019</v>
      </c>
      <c r="P28" s="88">
        <f t="shared" si="5"/>
        <v>15000</v>
      </c>
      <c r="Q28" s="88">
        <v>15000</v>
      </c>
      <c r="R28" s="90">
        <v>0</v>
      </c>
      <c r="S28" s="91"/>
      <c r="T28" s="64"/>
      <c r="U28" s="3"/>
      <c r="V28" s="2"/>
      <c r="W28" s="2"/>
      <c r="X28" s="2"/>
      <c r="Y28" s="2"/>
      <c r="Z28" s="66"/>
      <c r="AA28" s="66"/>
    </row>
    <row r="29" ht="21" customHeight="1" spans="1:27">
      <c r="A29" s="11">
        <v>14</v>
      </c>
      <c r="B29" s="87" t="s">
        <v>43</v>
      </c>
      <c r="C29" s="11"/>
      <c r="D29" s="11" t="s">
        <v>1245</v>
      </c>
      <c r="E29" s="11" t="s">
        <v>1265</v>
      </c>
      <c r="F29" s="11" t="s">
        <v>1266</v>
      </c>
      <c r="G29" s="11" t="s">
        <v>62</v>
      </c>
      <c r="H29" s="11" t="s">
        <v>1267</v>
      </c>
      <c r="I29" s="11" t="s">
        <v>114</v>
      </c>
      <c r="J29" s="29">
        <v>5000</v>
      </c>
      <c r="K29" s="29">
        <v>1</v>
      </c>
      <c r="L29" s="230">
        <f t="shared" si="4"/>
        <v>5000</v>
      </c>
      <c r="M29" s="11" t="s">
        <v>65</v>
      </c>
      <c r="N29" s="11"/>
      <c r="O29" s="11">
        <v>2019</v>
      </c>
      <c r="P29" s="88">
        <f t="shared" si="5"/>
        <v>5000</v>
      </c>
      <c r="Q29" s="88">
        <v>5000</v>
      </c>
      <c r="R29" s="90">
        <v>0</v>
      </c>
      <c r="S29" s="91"/>
      <c r="T29" s="64"/>
      <c r="U29" s="3"/>
      <c r="V29" s="2"/>
      <c r="W29" s="2"/>
      <c r="X29" s="2"/>
      <c r="Y29" s="2"/>
      <c r="Z29" s="66"/>
      <c r="AA29" s="66"/>
    </row>
    <row r="30" ht="21" customHeight="1" spans="1:27">
      <c r="A30" s="11">
        <v>15</v>
      </c>
      <c r="B30" s="87" t="s">
        <v>43</v>
      </c>
      <c r="C30" s="11"/>
      <c r="D30" s="11" t="s">
        <v>1245</v>
      </c>
      <c r="E30" s="11" t="s">
        <v>429</v>
      </c>
      <c r="F30" s="11" t="s">
        <v>1268</v>
      </c>
      <c r="G30" s="11" t="s">
        <v>62</v>
      </c>
      <c r="H30" s="11" t="s">
        <v>1269</v>
      </c>
      <c r="I30" s="11" t="s">
        <v>125</v>
      </c>
      <c r="J30" s="29">
        <v>800</v>
      </c>
      <c r="K30" s="29">
        <v>2</v>
      </c>
      <c r="L30" s="230">
        <f t="shared" si="4"/>
        <v>1600</v>
      </c>
      <c r="M30" s="11" t="s">
        <v>65</v>
      </c>
      <c r="N30" s="11"/>
      <c r="O30" s="11">
        <v>2019</v>
      </c>
      <c r="P30" s="88">
        <f t="shared" si="5"/>
        <v>1600</v>
      </c>
      <c r="Q30" s="88">
        <v>1600</v>
      </c>
      <c r="R30" s="90">
        <v>0</v>
      </c>
      <c r="S30" s="91"/>
      <c r="T30" s="64"/>
      <c r="U30" s="3"/>
      <c r="V30" s="2"/>
      <c r="W30" s="2"/>
      <c r="X30" s="2"/>
      <c r="Y30" s="2"/>
      <c r="Z30" s="66"/>
      <c r="AA30" s="66"/>
    </row>
    <row r="31" ht="21" customHeight="1" spans="1:27">
      <c r="A31" s="11">
        <v>16</v>
      </c>
      <c r="B31" s="87" t="s">
        <v>43</v>
      </c>
      <c r="C31" s="11"/>
      <c r="D31" s="11" t="s">
        <v>1245</v>
      </c>
      <c r="E31" s="11" t="s">
        <v>212</v>
      </c>
      <c r="F31" s="11" t="s">
        <v>139</v>
      </c>
      <c r="G31" s="11" t="s">
        <v>62</v>
      </c>
      <c r="H31" s="11" t="s">
        <v>1270</v>
      </c>
      <c r="I31" s="11" t="s">
        <v>213</v>
      </c>
      <c r="J31" s="29">
        <v>240</v>
      </c>
      <c r="K31" s="29">
        <v>55</v>
      </c>
      <c r="L31" s="230">
        <f t="shared" si="4"/>
        <v>13200</v>
      </c>
      <c r="M31" s="11" t="s">
        <v>65</v>
      </c>
      <c r="N31" s="11"/>
      <c r="O31" s="11">
        <v>2019</v>
      </c>
      <c r="P31" s="88">
        <f t="shared" si="5"/>
        <v>13200</v>
      </c>
      <c r="Q31" s="88">
        <v>13200</v>
      </c>
      <c r="R31" s="90">
        <v>0</v>
      </c>
      <c r="S31" s="91"/>
      <c r="T31" s="64"/>
      <c r="U31" s="3"/>
      <c r="V31" s="2"/>
      <c r="W31" s="2"/>
      <c r="X31" s="2"/>
      <c r="Y31" s="2"/>
      <c r="Z31" s="66"/>
      <c r="AA31" s="66"/>
    </row>
    <row r="32" ht="21" customHeight="1" spans="1:27">
      <c r="A32" s="11">
        <v>17</v>
      </c>
      <c r="B32" s="87" t="s">
        <v>43</v>
      </c>
      <c r="C32" s="11"/>
      <c r="D32" s="11" t="s">
        <v>1245</v>
      </c>
      <c r="E32" s="29" t="s">
        <v>839</v>
      </c>
      <c r="F32" s="11" t="s">
        <v>1271</v>
      </c>
      <c r="G32" s="11" t="s">
        <v>62</v>
      </c>
      <c r="H32" s="29" t="s">
        <v>1272</v>
      </c>
      <c r="I32" s="11" t="s">
        <v>870</v>
      </c>
      <c r="J32" s="29">
        <v>8000</v>
      </c>
      <c r="K32" s="29">
        <v>1</v>
      </c>
      <c r="L32" s="230">
        <f t="shared" si="4"/>
        <v>8000</v>
      </c>
      <c r="M32" s="11" t="s">
        <v>65</v>
      </c>
      <c r="N32" s="11"/>
      <c r="O32" s="11">
        <v>2019</v>
      </c>
      <c r="P32" s="88">
        <f t="shared" si="5"/>
        <v>8000</v>
      </c>
      <c r="Q32" s="88">
        <v>8000</v>
      </c>
      <c r="R32" s="90">
        <v>0</v>
      </c>
      <c r="S32" s="91"/>
      <c r="T32" s="64"/>
      <c r="U32" s="3"/>
      <c r="V32" s="2"/>
      <c r="W32" s="2"/>
      <c r="X32" s="2"/>
      <c r="Y32" s="2"/>
      <c r="Z32" s="66"/>
      <c r="AA32" s="66"/>
    </row>
    <row r="33" ht="21" customHeight="1" spans="1:27">
      <c r="A33" s="11">
        <v>18</v>
      </c>
      <c r="B33" s="87" t="s">
        <v>43</v>
      </c>
      <c r="C33" s="11"/>
      <c r="D33" s="11" t="s">
        <v>1245</v>
      </c>
      <c r="E33" s="29" t="s">
        <v>154</v>
      </c>
      <c r="F33" s="11"/>
      <c r="G33" s="11" t="s">
        <v>62</v>
      </c>
      <c r="H33" s="29" t="s">
        <v>1215</v>
      </c>
      <c r="I33" s="11" t="s">
        <v>64</v>
      </c>
      <c r="J33" s="29">
        <v>3500</v>
      </c>
      <c r="K33" s="29">
        <v>3</v>
      </c>
      <c r="L33" s="230">
        <f t="shared" si="4"/>
        <v>10500</v>
      </c>
      <c r="M33" s="11" t="s">
        <v>65</v>
      </c>
      <c r="N33" s="11"/>
      <c r="O33" s="11">
        <v>2019</v>
      </c>
      <c r="P33" s="88">
        <f t="shared" si="5"/>
        <v>10500</v>
      </c>
      <c r="Q33" s="88">
        <v>10500</v>
      </c>
      <c r="R33" s="90">
        <v>0</v>
      </c>
      <c r="S33" s="91"/>
      <c r="T33" s="64"/>
      <c r="U33" s="3"/>
      <c r="V33" s="2"/>
      <c r="W33" s="2"/>
      <c r="X33" s="2"/>
      <c r="Y33" s="2"/>
      <c r="Z33" s="66"/>
      <c r="AA33" s="66"/>
    </row>
    <row r="34" ht="21" customHeight="1" spans="1:27">
      <c r="A34" s="11">
        <v>19</v>
      </c>
      <c r="B34" s="87" t="s">
        <v>43</v>
      </c>
      <c r="C34" s="11"/>
      <c r="D34" s="11" t="s">
        <v>1245</v>
      </c>
      <c r="E34" s="11" t="s">
        <v>1273</v>
      </c>
      <c r="F34" s="11" t="s">
        <v>1263</v>
      </c>
      <c r="G34" s="11" t="s">
        <v>62</v>
      </c>
      <c r="H34" s="29" t="s">
        <v>1274</v>
      </c>
      <c r="I34" s="11" t="s">
        <v>213</v>
      </c>
      <c r="J34" s="29">
        <v>3000</v>
      </c>
      <c r="K34" s="29">
        <v>2</v>
      </c>
      <c r="L34" s="230">
        <f t="shared" si="4"/>
        <v>6000</v>
      </c>
      <c r="M34" s="11" t="s">
        <v>65</v>
      </c>
      <c r="N34" s="11"/>
      <c r="O34" s="11">
        <v>2019</v>
      </c>
      <c r="P34" s="88">
        <f t="shared" si="5"/>
        <v>6000</v>
      </c>
      <c r="Q34" s="88">
        <v>6000</v>
      </c>
      <c r="R34" s="90">
        <v>0</v>
      </c>
      <c r="S34" s="91"/>
      <c r="T34" s="64"/>
      <c r="U34" s="3"/>
      <c r="V34" s="2"/>
      <c r="W34" s="2"/>
      <c r="X34" s="2"/>
      <c r="Y34" s="2"/>
      <c r="Z34" s="66"/>
      <c r="AA34" s="66"/>
    </row>
    <row r="35" ht="21" customHeight="1" spans="1:27">
      <c r="A35" s="11">
        <v>20</v>
      </c>
      <c r="B35" s="87" t="s">
        <v>43</v>
      </c>
      <c r="C35" s="11"/>
      <c r="D35" s="11" t="s">
        <v>1245</v>
      </c>
      <c r="E35" s="29" t="s">
        <v>1275</v>
      </c>
      <c r="F35" s="11" t="s">
        <v>170</v>
      </c>
      <c r="G35" s="11" t="s">
        <v>62</v>
      </c>
      <c r="H35" s="29" t="s">
        <v>1275</v>
      </c>
      <c r="I35" s="11" t="s">
        <v>95</v>
      </c>
      <c r="J35" s="29">
        <v>26000</v>
      </c>
      <c r="K35" s="29">
        <v>1</v>
      </c>
      <c r="L35" s="230">
        <f t="shared" si="4"/>
        <v>26000</v>
      </c>
      <c r="M35" s="11" t="s">
        <v>65</v>
      </c>
      <c r="N35" s="11"/>
      <c r="O35" s="11">
        <v>2019</v>
      </c>
      <c r="P35" s="88">
        <f t="shared" si="5"/>
        <v>26000</v>
      </c>
      <c r="Q35" s="88">
        <v>26000</v>
      </c>
      <c r="R35" s="90">
        <v>0</v>
      </c>
      <c r="S35" s="91"/>
      <c r="T35" s="64"/>
      <c r="U35" s="3"/>
      <c r="V35" s="2"/>
      <c r="W35" s="2"/>
      <c r="X35" s="2"/>
      <c r="Y35" s="2"/>
      <c r="Z35" s="66"/>
      <c r="AA35" s="66"/>
    </row>
    <row r="36" ht="21" customHeight="1" spans="1:27">
      <c r="A36" s="11">
        <v>21</v>
      </c>
      <c r="B36" s="87" t="s">
        <v>43</v>
      </c>
      <c r="C36" s="11"/>
      <c r="D36" s="11" t="s">
        <v>1245</v>
      </c>
      <c r="E36" s="11" t="s">
        <v>1276</v>
      </c>
      <c r="F36" s="11" t="s">
        <v>1277</v>
      </c>
      <c r="G36" s="11" t="s">
        <v>1278</v>
      </c>
      <c r="H36" s="11" t="s">
        <v>1276</v>
      </c>
      <c r="I36" s="11" t="s">
        <v>95</v>
      </c>
      <c r="J36" s="29">
        <v>28000</v>
      </c>
      <c r="K36" s="29">
        <v>1</v>
      </c>
      <c r="L36" s="230">
        <f t="shared" si="4"/>
        <v>28000</v>
      </c>
      <c r="M36" s="11" t="s">
        <v>65</v>
      </c>
      <c r="N36" s="11"/>
      <c r="O36" s="11">
        <v>2019</v>
      </c>
      <c r="P36" s="88">
        <f t="shared" si="5"/>
        <v>28000</v>
      </c>
      <c r="Q36" s="88">
        <v>28000</v>
      </c>
      <c r="R36" s="90">
        <v>0</v>
      </c>
      <c r="S36" s="91"/>
      <c r="T36" s="64"/>
      <c r="U36" s="3"/>
      <c r="V36" s="2"/>
      <c r="W36" s="2"/>
      <c r="X36" s="2"/>
      <c r="Y36" s="2"/>
      <c r="Z36" s="66"/>
      <c r="AA36" s="66"/>
    </row>
    <row r="37" ht="21" customHeight="1" spans="1:27">
      <c r="A37" s="11">
        <v>22</v>
      </c>
      <c r="B37" s="87" t="s">
        <v>43</v>
      </c>
      <c r="C37" s="11"/>
      <c r="D37" s="11" t="s">
        <v>1245</v>
      </c>
      <c r="E37" s="11" t="s">
        <v>1279</v>
      </c>
      <c r="F37" s="11"/>
      <c r="G37" s="29" t="s">
        <v>174</v>
      </c>
      <c r="H37" s="11" t="s">
        <v>1279</v>
      </c>
      <c r="I37" s="11" t="s">
        <v>95</v>
      </c>
      <c r="J37" s="29">
        <v>35000</v>
      </c>
      <c r="K37" s="29">
        <v>1</v>
      </c>
      <c r="L37" s="230">
        <f t="shared" si="4"/>
        <v>35000</v>
      </c>
      <c r="M37" s="11" t="s">
        <v>65</v>
      </c>
      <c r="N37" s="11"/>
      <c r="O37" s="11">
        <v>2019</v>
      </c>
      <c r="P37" s="88">
        <f t="shared" si="5"/>
        <v>35000</v>
      </c>
      <c r="Q37" s="88">
        <v>35000</v>
      </c>
      <c r="R37" s="90">
        <v>0</v>
      </c>
      <c r="S37" s="91"/>
      <c r="T37" s="64"/>
      <c r="U37" s="3"/>
      <c r="V37" s="2"/>
      <c r="W37" s="2"/>
      <c r="X37" s="2"/>
      <c r="Y37" s="2"/>
      <c r="Z37" s="66"/>
      <c r="AA37" s="66"/>
    </row>
    <row r="38" ht="21" customHeight="1" spans="1:27">
      <c r="A38" s="11">
        <v>23</v>
      </c>
      <c r="B38" s="87" t="s">
        <v>43</v>
      </c>
      <c r="C38" s="11"/>
      <c r="D38" s="11" t="s">
        <v>1245</v>
      </c>
      <c r="E38" s="56" t="s">
        <v>336</v>
      </c>
      <c r="F38" s="11" t="s">
        <v>1280</v>
      </c>
      <c r="G38" s="11"/>
      <c r="H38" s="29"/>
      <c r="I38" s="11"/>
      <c r="J38" s="29"/>
      <c r="K38" s="29"/>
      <c r="L38" s="36">
        <f>SUM(L39:L44)</f>
        <v>80600</v>
      </c>
      <c r="M38" s="36">
        <f>SUM(M39:M44)</f>
        <v>0</v>
      </c>
      <c r="N38" s="36"/>
      <c r="O38" s="36"/>
      <c r="P38" s="88">
        <f>SUM(P39:P44)</f>
        <v>80600</v>
      </c>
      <c r="Q38" s="88">
        <f>SUM(Q39:Q44)</f>
        <v>80600</v>
      </c>
      <c r="R38" s="90">
        <v>0</v>
      </c>
      <c r="S38" s="91"/>
      <c r="T38" s="64"/>
      <c r="U38" s="3"/>
      <c r="V38" s="2"/>
      <c r="W38" s="2"/>
      <c r="X38" s="2"/>
      <c r="Y38" s="2"/>
      <c r="Z38" s="66"/>
      <c r="AA38" s="66"/>
    </row>
    <row r="39" ht="21" customHeight="1" spans="1:27">
      <c r="A39" s="11">
        <v>24</v>
      </c>
      <c r="B39" s="87" t="s">
        <v>43</v>
      </c>
      <c r="C39" s="11"/>
      <c r="D39" s="11" t="s">
        <v>1245</v>
      </c>
      <c r="E39" s="56" t="s">
        <v>336</v>
      </c>
      <c r="F39" s="11" t="s">
        <v>170</v>
      </c>
      <c r="G39" s="29" t="s">
        <v>174</v>
      </c>
      <c r="H39" s="11" t="s">
        <v>1281</v>
      </c>
      <c r="I39" s="11" t="s">
        <v>290</v>
      </c>
      <c r="J39" s="29">
        <v>30</v>
      </c>
      <c r="K39" s="29">
        <v>200</v>
      </c>
      <c r="L39" s="230">
        <f t="shared" ref="L39:L44" si="6">J39*K39</f>
        <v>6000</v>
      </c>
      <c r="M39" s="11" t="s">
        <v>65</v>
      </c>
      <c r="N39" s="11"/>
      <c r="O39" s="11">
        <v>2019</v>
      </c>
      <c r="P39" s="88">
        <f t="shared" ref="P39:P44" si="7">L39</f>
        <v>6000</v>
      </c>
      <c r="Q39" s="88">
        <v>6000</v>
      </c>
      <c r="R39" s="90"/>
      <c r="S39" s="91"/>
      <c r="T39" s="64"/>
      <c r="U39" s="3"/>
      <c r="V39" s="2"/>
      <c r="W39" s="2"/>
      <c r="X39" s="2"/>
      <c r="Y39" s="2"/>
      <c r="Z39" s="66"/>
      <c r="AA39" s="66"/>
    </row>
    <row r="40" ht="21" customHeight="1" spans="1:27">
      <c r="A40" s="11">
        <v>25</v>
      </c>
      <c r="B40" s="87" t="s">
        <v>43</v>
      </c>
      <c r="C40" s="11"/>
      <c r="D40" s="11" t="s">
        <v>1245</v>
      </c>
      <c r="E40" s="56" t="s">
        <v>336</v>
      </c>
      <c r="F40" s="11" t="s">
        <v>170</v>
      </c>
      <c r="G40" s="11" t="s">
        <v>174</v>
      </c>
      <c r="H40" s="11" t="s">
        <v>1282</v>
      </c>
      <c r="I40" s="11" t="s">
        <v>290</v>
      </c>
      <c r="J40" s="29">
        <v>10</v>
      </c>
      <c r="K40" s="29">
        <v>1200</v>
      </c>
      <c r="L40" s="230">
        <f t="shared" si="6"/>
        <v>12000</v>
      </c>
      <c r="M40" s="11" t="s">
        <v>65</v>
      </c>
      <c r="N40" s="11"/>
      <c r="O40" s="11">
        <v>2019</v>
      </c>
      <c r="P40" s="88">
        <f t="shared" si="7"/>
        <v>12000</v>
      </c>
      <c r="Q40" s="88">
        <v>12000</v>
      </c>
      <c r="R40" s="90"/>
      <c r="S40" s="91"/>
      <c r="T40" s="64"/>
      <c r="U40" s="3"/>
      <c r="V40" s="2"/>
      <c r="W40" s="2"/>
      <c r="X40" s="2"/>
      <c r="Y40" s="2"/>
      <c r="Z40" s="66"/>
      <c r="AA40" s="66"/>
    </row>
    <row r="41" ht="21" customHeight="1" spans="1:27">
      <c r="A41" s="11">
        <v>26</v>
      </c>
      <c r="B41" s="87" t="s">
        <v>43</v>
      </c>
      <c r="C41" s="11"/>
      <c r="D41" s="11" t="s">
        <v>1245</v>
      </c>
      <c r="E41" s="56" t="s">
        <v>336</v>
      </c>
      <c r="F41" s="11" t="s">
        <v>170</v>
      </c>
      <c r="G41" s="11" t="s">
        <v>174</v>
      </c>
      <c r="H41" s="11" t="s">
        <v>1283</v>
      </c>
      <c r="I41" s="11" t="s">
        <v>290</v>
      </c>
      <c r="J41" s="29">
        <v>8000</v>
      </c>
      <c r="K41" s="11">
        <v>1</v>
      </c>
      <c r="L41" s="230">
        <f t="shared" si="6"/>
        <v>8000</v>
      </c>
      <c r="M41" s="11" t="s">
        <v>65</v>
      </c>
      <c r="N41" s="11"/>
      <c r="O41" s="11">
        <v>2019</v>
      </c>
      <c r="P41" s="88">
        <f t="shared" si="7"/>
        <v>8000</v>
      </c>
      <c r="Q41" s="88">
        <v>8000</v>
      </c>
      <c r="R41" s="90"/>
      <c r="S41" s="91"/>
      <c r="T41" s="64"/>
      <c r="U41" s="3"/>
      <c r="V41" s="2"/>
      <c r="W41" s="2"/>
      <c r="X41" s="2"/>
      <c r="Y41" s="2"/>
      <c r="Z41" s="66"/>
      <c r="AA41" s="66"/>
    </row>
    <row r="42" ht="21" customHeight="1" spans="1:27">
      <c r="A42" s="11">
        <v>27</v>
      </c>
      <c r="B42" s="87" t="s">
        <v>43</v>
      </c>
      <c r="C42" s="11"/>
      <c r="D42" s="11" t="s">
        <v>1245</v>
      </c>
      <c r="E42" s="56" t="s">
        <v>336</v>
      </c>
      <c r="F42" s="11" t="s">
        <v>170</v>
      </c>
      <c r="G42" s="11" t="s">
        <v>174</v>
      </c>
      <c r="H42" s="11" t="s">
        <v>1284</v>
      </c>
      <c r="I42" s="11" t="s">
        <v>290</v>
      </c>
      <c r="J42" s="29">
        <v>8000</v>
      </c>
      <c r="K42" s="11">
        <v>1</v>
      </c>
      <c r="L42" s="230">
        <f t="shared" si="6"/>
        <v>8000</v>
      </c>
      <c r="M42" s="11" t="s">
        <v>65</v>
      </c>
      <c r="N42" s="11"/>
      <c r="O42" s="11">
        <v>2019</v>
      </c>
      <c r="P42" s="88">
        <f t="shared" si="7"/>
        <v>8000</v>
      </c>
      <c r="Q42" s="88">
        <v>8000</v>
      </c>
      <c r="R42" s="90">
        <v>0</v>
      </c>
      <c r="S42" s="239">
        <f>4315*240</f>
        <v>1035600</v>
      </c>
      <c r="T42" s="156"/>
      <c r="U42" s="238"/>
      <c r="V42" s="238"/>
      <c r="W42" s="238"/>
      <c r="X42" s="238"/>
      <c r="Y42" s="238"/>
      <c r="Z42" s="240"/>
      <c r="AA42" s="240"/>
    </row>
    <row r="43" ht="21" customHeight="1" spans="1:27">
      <c r="A43" s="11">
        <v>28</v>
      </c>
      <c r="B43" s="87" t="s">
        <v>43</v>
      </c>
      <c r="C43" s="11"/>
      <c r="D43" s="11" t="s">
        <v>1245</v>
      </c>
      <c r="E43" s="56" t="s">
        <v>336</v>
      </c>
      <c r="F43" s="11" t="s">
        <v>170</v>
      </c>
      <c r="G43" s="11" t="s">
        <v>174</v>
      </c>
      <c r="H43" s="11" t="s">
        <v>1285</v>
      </c>
      <c r="I43" s="11" t="s">
        <v>290</v>
      </c>
      <c r="J43" s="29">
        <v>28000</v>
      </c>
      <c r="K43" s="11">
        <v>1</v>
      </c>
      <c r="L43" s="230">
        <f t="shared" si="6"/>
        <v>28000</v>
      </c>
      <c r="M43" s="11" t="s">
        <v>65</v>
      </c>
      <c r="N43" s="11"/>
      <c r="O43" s="11">
        <v>2019</v>
      </c>
      <c r="P43" s="88">
        <f t="shared" si="7"/>
        <v>28000</v>
      </c>
      <c r="Q43" s="88">
        <v>28000</v>
      </c>
      <c r="R43" s="90">
        <v>0</v>
      </c>
      <c r="S43" s="91"/>
      <c r="T43" s="64"/>
      <c r="U43" s="3"/>
      <c r="V43" s="2"/>
      <c r="W43" s="2"/>
      <c r="X43" s="2"/>
      <c r="Y43" s="2"/>
      <c r="Z43" s="31"/>
      <c r="AA43" s="31"/>
    </row>
    <row r="44" ht="21" customHeight="1" spans="1:27">
      <c r="A44" s="11">
        <v>29</v>
      </c>
      <c r="B44" s="87" t="s">
        <v>43</v>
      </c>
      <c r="C44" s="11"/>
      <c r="D44" s="11" t="s">
        <v>1245</v>
      </c>
      <c r="E44" s="11" t="s">
        <v>336</v>
      </c>
      <c r="F44" s="11" t="s">
        <v>170</v>
      </c>
      <c r="G44" s="11" t="s">
        <v>174</v>
      </c>
      <c r="H44" s="11" t="s">
        <v>1286</v>
      </c>
      <c r="I44" s="11" t="s">
        <v>290</v>
      </c>
      <c r="J44" s="11">
        <v>248</v>
      </c>
      <c r="K44" s="11">
        <v>75</v>
      </c>
      <c r="L44" s="230">
        <f t="shared" si="6"/>
        <v>18600</v>
      </c>
      <c r="M44" s="11" t="s">
        <v>65</v>
      </c>
      <c r="N44" s="11"/>
      <c r="O44" s="11">
        <v>2019</v>
      </c>
      <c r="P44" s="88">
        <f t="shared" si="7"/>
        <v>18600</v>
      </c>
      <c r="Q44" s="88">
        <v>18600</v>
      </c>
      <c r="R44" s="90">
        <v>0</v>
      </c>
      <c r="S44" s="91"/>
      <c r="T44" s="64"/>
      <c r="U44" s="3"/>
      <c r="V44" s="2"/>
      <c r="W44" s="2"/>
      <c r="X44" s="2"/>
      <c r="Y44" s="2"/>
      <c r="Z44" s="31"/>
      <c r="AA44" s="31"/>
    </row>
    <row r="45" ht="21" customHeight="1" spans="1:27">
      <c r="A45" s="220" t="s">
        <v>1287</v>
      </c>
      <c r="B45" s="221"/>
      <c r="C45" s="221"/>
      <c r="D45" s="221"/>
      <c r="E45" s="222"/>
      <c r="F45" s="223" t="s">
        <v>21</v>
      </c>
      <c r="G45" s="223"/>
      <c r="H45" s="224"/>
      <c r="I45" s="224"/>
      <c r="J45" s="224"/>
      <c r="K45" s="224"/>
      <c r="L45" s="235">
        <f>SUM(L46:L99)</f>
        <v>1007150</v>
      </c>
      <c r="M45" s="235">
        <f>SUM(M46:M99)</f>
        <v>0</v>
      </c>
      <c r="N45" s="235"/>
      <c r="O45" s="235">
        <f>SUM(O46:O99)</f>
        <v>0</v>
      </c>
      <c r="P45" s="236">
        <f>SUM(P46:P99)</f>
        <v>1007150</v>
      </c>
      <c r="Q45" s="236">
        <f>SUM(Q46:Q99)</f>
        <v>1007150</v>
      </c>
      <c r="R45" s="236">
        <f>SUM(R46:R99)</f>
        <v>0</v>
      </c>
      <c r="S45" s="91"/>
      <c r="T45" s="64"/>
      <c r="U45" s="3"/>
      <c r="V45" s="2"/>
      <c r="W45" s="2"/>
      <c r="X45" s="2"/>
      <c r="Y45" s="2"/>
      <c r="Z45" s="31"/>
      <c r="AA45" s="31"/>
    </row>
    <row r="46" ht="21" customHeight="1" spans="1:27">
      <c r="A46" s="29">
        <v>1</v>
      </c>
      <c r="B46" s="29" t="s">
        <v>43</v>
      </c>
      <c r="C46" s="29">
        <v>1503</v>
      </c>
      <c r="D46" s="29" t="s">
        <v>1287</v>
      </c>
      <c r="E46" s="225" t="s">
        <v>1288</v>
      </c>
      <c r="F46" s="11" t="s">
        <v>139</v>
      </c>
      <c r="G46" s="225" t="s">
        <v>62</v>
      </c>
      <c r="H46" s="225" t="s">
        <v>1288</v>
      </c>
      <c r="I46" s="225" t="s">
        <v>1289</v>
      </c>
      <c r="J46" s="225">
        <v>1141</v>
      </c>
      <c r="K46" s="225">
        <v>40</v>
      </c>
      <c r="L46" s="230">
        <f t="shared" ref="L46:L77" si="8">J46*K46</f>
        <v>45640</v>
      </c>
      <c r="M46" s="225" t="s">
        <v>65</v>
      </c>
      <c r="N46" s="225"/>
      <c r="O46" s="11" t="s">
        <v>1290</v>
      </c>
      <c r="P46" s="90">
        <f t="shared" ref="P46:P77" si="9">L46</f>
        <v>45640</v>
      </c>
      <c r="Q46" s="90">
        <f t="shared" ref="Q46:Q77" si="10">P46</f>
        <v>45640</v>
      </c>
      <c r="R46" s="88">
        <f t="shared" ref="R46:R77" si="11">SUM(P46-Q46)</f>
        <v>0</v>
      </c>
      <c r="S46" s="91"/>
      <c r="T46" s="64"/>
      <c r="U46" s="3"/>
      <c r="V46" s="2"/>
      <c r="W46" s="2"/>
      <c r="X46" s="2"/>
      <c r="Y46" s="2"/>
      <c r="Z46" s="31"/>
      <c r="AA46" s="31"/>
    </row>
    <row r="47" ht="21" customHeight="1" spans="1:27">
      <c r="A47" s="29">
        <v>2</v>
      </c>
      <c r="B47" s="29" t="s">
        <v>43</v>
      </c>
      <c r="C47" s="29">
        <v>1503</v>
      </c>
      <c r="D47" s="29" t="s">
        <v>1287</v>
      </c>
      <c r="E47" s="225" t="s">
        <v>429</v>
      </c>
      <c r="F47" s="11" t="s">
        <v>1291</v>
      </c>
      <c r="G47" s="225" t="s">
        <v>62</v>
      </c>
      <c r="H47" s="225" t="s">
        <v>429</v>
      </c>
      <c r="I47" s="225" t="s">
        <v>1292</v>
      </c>
      <c r="J47" s="225">
        <v>780</v>
      </c>
      <c r="K47" s="225">
        <v>10</v>
      </c>
      <c r="L47" s="230">
        <f t="shared" si="8"/>
        <v>7800</v>
      </c>
      <c r="M47" s="225" t="s">
        <v>65</v>
      </c>
      <c r="N47" s="225"/>
      <c r="O47" s="11" t="s">
        <v>1290</v>
      </c>
      <c r="P47" s="90">
        <f t="shared" si="9"/>
        <v>7800</v>
      </c>
      <c r="Q47" s="90">
        <f t="shared" si="10"/>
        <v>7800</v>
      </c>
      <c r="R47" s="88">
        <f t="shared" si="11"/>
        <v>0</v>
      </c>
      <c r="S47" s="2"/>
      <c r="T47" s="64"/>
      <c r="U47" s="2"/>
      <c r="V47" s="2"/>
      <c r="W47" s="2"/>
      <c r="X47" s="2"/>
      <c r="Y47" s="2"/>
      <c r="Z47" s="31"/>
      <c r="AA47" s="31"/>
    </row>
    <row r="48" ht="21" customHeight="1" spans="1:27">
      <c r="A48" s="29">
        <v>3</v>
      </c>
      <c r="B48" s="29" t="s">
        <v>43</v>
      </c>
      <c r="C48" s="29">
        <v>1503</v>
      </c>
      <c r="D48" s="29" t="s">
        <v>1287</v>
      </c>
      <c r="E48" s="225" t="s">
        <v>1293</v>
      </c>
      <c r="F48" s="11" t="s">
        <v>1294</v>
      </c>
      <c r="G48" s="225" t="s">
        <v>62</v>
      </c>
      <c r="H48" s="225" t="s">
        <v>1293</v>
      </c>
      <c r="I48" s="225" t="s">
        <v>125</v>
      </c>
      <c r="J48" s="225">
        <v>2</v>
      </c>
      <c r="K48" s="225">
        <v>1000</v>
      </c>
      <c r="L48" s="230">
        <f t="shared" si="8"/>
        <v>2000</v>
      </c>
      <c r="M48" s="225" t="s">
        <v>65</v>
      </c>
      <c r="N48" s="225"/>
      <c r="O48" s="11" t="s">
        <v>1290</v>
      </c>
      <c r="P48" s="90">
        <f t="shared" si="9"/>
        <v>2000</v>
      </c>
      <c r="Q48" s="90">
        <f t="shared" si="10"/>
        <v>2000</v>
      </c>
      <c r="R48" s="88">
        <f t="shared" si="11"/>
        <v>0</v>
      </c>
      <c r="S48" s="2"/>
      <c r="T48" s="64"/>
      <c r="U48" s="2"/>
      <c r="V48" s="2"/>
      <c r="W48" s="2"/>
      <c r="X48" s="2"/>
      <c r="Y48" s="2"/>
      <c r="Z48" s="31"/>
      <c r="AA48" s="31"/>
    </row>
    <row r="49" ht="21" customHeight="1" spans="1:27">
      <c r="A49" s="29">
        <v>4</v>
      </c>
      <c r="B49" s="29" t="s">
        <v>43</v>
      </c>
      <c r="C49" s="29">
        <v>1503</v>
      </c>
      <c r="D49" s="29" t="s">
        <v>1287</v>
      </c>
      <c r="E49" s="225" t="s">
        <v>543</v>
      </c>
      <c r="F49" s="11" t="s">
        <v>1295</v>
      </c>
      <c r="G49" s="225" t="s">
        <v>62</v>
      </c>
      <c r="H49" s="225" t="s">
        <v>543</v>
      </c>
      <c r="I49" s="225" t="s">
        <v>125</v>
      </c>
      <c r="J49" s="225">
        <v>14</v>
      </c>
      <c r="K49" s="225">
        <v>200</v>
      </c>
      <c r="L49" s="230">
        <f t="shared" si="8"/>
        <v>2800</v>
      </c>
      <c r="M49" s="225" t="s">
        <v>65</v>
      </c>
      <c r="N49" s="225"/>
      <c r="O49" s="11" t="s">
        <v>1290</v>
      </c>
      <c r="P49" s="90">
        <f t="shared" si="9"/>
        <v>2800</v>
      </c>
      <c r="Q49" s="90">
        <f t="shared" si="10"/>
        <v>2800</v>
      </c>
      <c r="R49" s="88">
        <f t="shared" si="11"/>
        <v>0</v>
      </c>
      <c r="S49" s="2"/>
      <c r="T49" s="64"/>
      <c r="U49" s="2"/>
      <c r="V49" s="2"/>
      <c r="W49" s="2"/>
      <c r="X49" s="2"/>
      <c r="Y49" s="2"/>
      <c r="Z49" s="31"/>
      <c r="AA49" s="31"/>
    </row>
    <row r="50" ht="21" customHeight="1" spans="1:27">
      <c r="A50" s="29">
        <v>5</v>
      </c>
      <c r="B50" s="29" t="s">
        <v>43</v>
      </c>
      <c r="C50" s="29">
        <v>1503</v>
      </c>
      <c r="D50" s="29" t="s">
        <v>1287</v>
      </c>
      <c r="E50" s="225" t="s">
        <v>1296</v>
      </c>
      <c r="F50" s="11" t="s">
        <v>1297</v>
      </c>
      <c r="G50" s="225" t="s">
        <v>62</v>
      </c>
      <c r="H50" s="225" t="s">
        <v>1296</v>
      </c>
      <c r="I50" s="225" t="s">
        <v>125</v>
      </c>
      <c r="J50" s="225">
        <v>450</v>
      </c>
      <c r="K50" s="225">
        <v>4</v>
      </c>
      <c r="L50" s="230">
        <f t="shared" si="8"/>
        <v>1800</v>
      </c>
      <c r="M50" s="225" t="s">
        <v>65</v>
      </c>
      <c r="N50" s="225"/>
      <c r="O50" s="11" t="s">
        <v>1290</v>
      </c>
      <c r="P50" s="90">
        <f t="shared" si="9"/>
        <v>1800</v>
      </c>
      <c r="Q50" s="90">
        <f t="shared" si="10"/>
        <v>1800</v>
      </c>
      <c r="R50" s="88">
        <f t="shared" si="11"/>
        <v>0</v>
      </c>
      <c r="S50" s="2"/>
      <c r="T50" s="64"/>
      <c r="U50" s="2"/>
      <c r="V50" s="2"/>
      <c r="W50" s="2"/>
      <c r="X50" s="2"/>
      <c r="Y50" s="2"/>
      <c r="Z50" s="31"/>
      <c r="AA50" s="31"/>
    </row>
    <row r="51" ht="21" customHeight="1" spans="1:27">
      <c r="A51" s="29">
        <v>6</v>
      </c>
      <c r="B51" s="29" t="s">
        <v>43</v>
      </c>
      <c r="C51" s="29">
        <v>1503</v>
      </c>
      <c r="D51" s="29" t="s">
        <v>1287</v>
      </c>
      <c r="E51" s="225" t="s">
        <v>1298</v>
      </c>
      <c r="F51" s="11" t="s">
        <v>1299</v>
      </c>
      <c r="G51" s="225" t="s">
        <v>62</v>
      </c>
      <c r="H51" s="225" t="s">
        <v>1298</v>
      </c>
      <c r="I51" s="225" t="s">
        <v>125</v>
      </c>
      <c r="J51" s="225">
        <v>3</v>
      </c>
      <c r="K51" s="225">
        <v>500</v>
      </c>
      <c r="L51" s="230">
        <f t="shared" si="8"/>
        <v>1500</v>
      </c>
      <c r="M51" s="225" t="s">
        <v>65</v>
      </c>
      <c r="N51" s="225"/>
      <c r="O51" s="11" t="s">
        <v>1290</v>
      </c>
      <c r="P51" s="90">
        <f t="shared" si="9"/>
        <v>1500</v>
      </c>
      <c r="Q51" s="90">
        <f t="shared" si="10"/>
        <v>1500</v>
      </c>
      <c r="R51" s="88">
        <f t="shared" si="11"/>
        <v>0</v>
      </c>
      <c r="S51" s="2"/>
      <c r="T51" s="64"/>
      <c r="U51" s="2"/>
      <c r="V51" s="2"/>
      <c r="W51" s="2"/>
      <c r="X51" s="2"/>
      <c r="Y51" s="2"/>
      <c r="Z51" s="31"/>
      <c r="AA51" s="31"/>
    </row>
    <row r="52" ht="21" customHeight="1" spans="1:27">
      <c r="A52" s="29">
        <v>7</v>
      </c>
      <c r="B52" s="29" t="s">
        <v>43</v>
      </c>
      <c r="C52" s="29">
        <v>1503</v>
      </c>
      <c r="D52" s="29" t="s">
        <v>1287</v>
      </c>
      <c r="E52" s="225" t="s">
        <v>1300</v>
      </c>
      <c r="F52" s="11" t="s">
        <v>1301</v>
      </c>
      <c r="G52" s="225" t="s">
        <v>62</v>
      </c>
      <c r="H52" s="225" t="s">
        <v>1300</v>
      </c>
      <c r="I52" s="225" t="s">
        <v>125</v>
      </c>
      <c r="J52" s="225">
        <v>35</v>
      </c>
      <c r="K52" s="225">
        <v>50</v>
      </c>
      <c r="L52" s="230">
        <f t="shared" si="8"/>
        <v>1750</v>
      </c>
      <c r="M52" s="225" t="s">
        <v>65</v>
      </c>
      <c r="N52" s="225"/>
      <c r="O52" s="11" t="s">
        <v>1290</v>
      </c>
      <c r="P52" s="90">
        <f t="shared" si="9"/>
        <v>1750</v>
      </c>
      <c r="Q52" s="90">
        <f t="shared" si="10"/>
        <v>1750</v>
      </c>
      <c r="R52" s="88">
        <f t="shared" si="11"/>
        <v>0</v>
      </c>
      <c r="S52" s="2"/>
      <c r="T52" s="64"/>
      <c r="U52" s="2"/>
      <c r="V52" s="2"/>
      <c r="W52" s="2"/>
      <c r="X52" s="2"/>
      <c r="Y52" s="2"/>
      <c r="Z52" s="31"/>
      <c r="AA52" s="31"/>
    </row>
    <row r="53" ht="21" customHeight="1" spans="1:27">
      <c r="A53" s="29">
        <v>8</v>
      </c>
      <c r="B53" s="29" t="s">
        <v>43</v>
      </c>
      <c r="C53" s="29">
        <v>1503</v>
      </c>
      <c r="D53" s="29" t="s">
        <v>1287</v>
      </c>
      <c r="E53" s="225" t="s">
        <v>1302</v>
      </c>
      <c r="F53" s="11" t="s">
        <v>1303</v>
      </c>
      <c r="G53" s="225" t="s">
        <v>62</v>
      </c>
      <c r="H53" s="225" t="s">
        <v>1302</v>
      </c>
      <c r="I53" s="225" t="s">
        <v>125</v>
      </c>
      <c r="J53" s="225">
        <v>144</v>
      </c>
      <c r="K53" s="225">
        <v>30</v>
      </c>
      <c r="L53" s="230">
        <f t="shared" si="8"/>
        <v>4320</v>
      </c>
      <c r="M53" s="225" t="s">
        <v>65</v>
      </c>
      <c r="N53" s="225"/>
      <c r="O53" s="11" t="s">
        <v>1290</v>
      </c>
      <c r="P53" s="90">
        <f t="shared" si="9"/>
        <v>4320</v>
      </c>
      <c r="Q53" s="90">
        <f t="shared" si="10"/>
        <v>4320</v>
      </c>
      <c r="R53" s="88">
        <f t="shared" si="11"/>
        <v>0</v>
      </c>
      <c r="S53" s="2"/>
      <c r="T53" s="64"/>
      <c r="U53" s="2"/>
      <c r="V53" s="2"/>
      <c r="W53" s="2"/>
      <c r="X53" s="2"/>
      <c r="Y53" s="2"/>
      <c r="Z53" s="31"/>
      <c r="AA53" s="31"/>
    </row>
    <row r="54" ht="21" customHeight="1" spans="1:27">
      <c r="A54" s="29">
        <v>9</v>
      </c>
      <c r="B54" s="29" t="s">
        <v>43</v>
      </c>
      <c r="C54" s="29">
        <v>1503</v>
      </c>
      <c r="D54" s="29" t="s">
        <v>1287</v>
      </c>
      <c r="E54" s="225" t="s">
        <v>1304</v>
      </c>
      <c r="F54" s="11" t="s">
        <v>1305</v>
      </c>
      <c r="G54" s="225" t="s">
        <v>62</v>
      </c>
      <c r="H54" s="225" t="s">
        <v>1304</v>
      </c>
      <c r="I54" s="225" t="s">
        <v>125</v>
      </c>
      <c r="J54" s="225">
        <v>144</v>
      </c>
      <c r="K54" s="225">
        <v>30</v>
      </c>
      <c r="L54" s="230">
        <f t="shared" si="8"/>
        <v>4320</v>
      </c>
      <c r="M54" s="225" t="s">
        <v>65</v>
      </c>
      <c r="N54" s="225"/>
      <c r="O54" s="11" t="s">
        <v>1290</v>
      </c>
      <c r="P54" s="90">
        <f t="shared" si="9"/>
        <v>4320</v>
      </c>
      <c r="Q54" s="90">
        <f t="shared" si="10"/>
        <v>4320</v>
      </c>
      <c r="R54" s="88">
        <f t="shared" si="11"/>
        <v>0</v>
      </c>
      <c r="S54" s="2"/>
      <c r="T54" s="64"/>
      <c r="U54" s="2"/>
      <c r="V54" s="2"/>
      <c r="W54" s="2"/>
      <c r="X54" s="2"/>
      <c r="Y54" s="2"/>
      <c r="Z54" s="31"/>
      <c r="AA54" s="31"/>
    </row>
    <row r="55" ht="21" customHeight="1" spans="1:27">
      <c r="A55" s="29">
        <v>10</v>
      </c>
      <c r="B55" s="29" t="s">
        <v>43</v>
      </c>
      <c r="C55" s="29">
        <v>1503</v>
      </c>
      <c r="D55" s="29" t="s">
        <v>1287</v>
      </c>
      <c r="E55" s="225" t="s">
        <v>1306</v>
      </c>
      <c r="F55" s="11" t="s">
        <v>1307</v>
      </c>
      <c r="G55" s="225" t="s">
        <v>62</v>
      </c>
      <c r="H55" s="225" t="s">
        <v>1306</v>
      </c>
      <c r="I55" s="225" t="s">
        <v>125</v>
      </c>
      <c r="J55" s="225">
        <v>36</v>
      </c>
      <c r="K55" s="225">
        <v>100</v>
      </c>
      <c r="L55" s="230">
        <f t="shared" si="8"/>
        <v>3600</v>
      </c>
      <c r="M55" s="225" t="s">
        <v>65</v>
      </c>
      <c r="N55" s="225"/>
      <c r="O55" s="11" t="s">
        <v>1290</v>
      </c>
      <c r="P55" s="90">
        <f t="shared" si="9"/>
        <v>3600</v>
      </c>
      <c r="Q55" s="90">
        <f t="shared" si="10"/>
        <v>3600</v>
      </c>
      <c r="R55" s="88">
        <f t="shared" si="11"/>
        <v>0</v>
      </c>
      <c r="S55" s="2"/>
      <c r="T55" s="64"/>
      <c r="U55" s="2"/>
      <c r="V55" s="2"/>
      <c r="W55" s="2"/>
      <c r="X55" s="2"/>
      <c r="Y55" s="2"/>
      <c r="Z55" s="31"/>
      <c r="AA55" s="31"/>
    </row>
    <row r="56" ht="21" customHeight="1" spans="1:27">
      <c r="A56" s="29">
        <v>11</v>
      </c>
      <c r="B56" s="29" t="s">
        <v>43</v>
      </c>
      <c r="C56" s="29">
        <v>1503</v>
      </c>
      <c r="D56" s="29" t="s">
        <v>1287</v>
      </c>
      <c r="E56" s="225" t="s">
        <v>1308</v>
      </c>
      <c r="F56" s="11" t="s">
        <v>1309</v>
      </c>
      <c r="G56" s="225" t="s">
        <v>62</v>
      </c>
      <c r="H56" s="225" t="s">
        <v>1308</v>
      </c>
      <c r="I56" s="225" t="s">
        <v>125</v>
      </c>
      <c r="J56" s="225">
        <v>3</v>
      </c>
      <c r="K56" s="225">
        <v>1000</v>
      </c>
      <c r="L56" s="230">
        <f t="shared" si="8"/>
        <v>3000</v>
      </c>
      <c r="M56" s="225" t="s">
        <v>65</v>
      </c>
      <c r="N56" s="225"/>
      <c r="O56" s="11" t="s">
        <v>1290</v>
      </c>
      <c r="P56" s="90">
        <f t="shared" si="9"/>
        <v>3000</v>
      </c>
      <c r="Q56" s="90">
        <f t="shared" si="10"/>
        <v>3000</v>
      </c>
      <c r="R56" s="88">
        <f t="shared" si="11"/>
        <v>0</v>
      </c>
      <c r="S56" s="2"/>
      <c r="T56" s="64"/>
      <c r="U56" s="2"/>
      <c r="V56" s="2"/>
      <c r="W56" s="2"/>
      <c r="X56" s="2"/>
      <c r="Y56" s="2"/>
      <c r="Z56" s="31"/>
      <c r="AA56" s="31"/>
    </row>
    <row r="57" ht="21" customHeight="1" spans="1:27">
      <c r="A57" s="29">
        <v>12</v>
      </c>
      <c r="B57" s="29" t="s">
        <v>43</v>
      </c>
      <c r="C57" s="29">
        <v>1503</v>
      </c>
      <c r="D57" s="29" t="s">
        <v>1287</v>
      </c>
      <c r="E57" s="225" t="s">
        <v>1310</v>
      </c>
      <c r="F57" s="11" t="s">
        <v>1311</v>
      </c>
      <c r="G57" s="225" t="s">
        <v>62</v>
      </c>
      <c r="H57" s="225" t="s">
        <v>1310</v>
      </c>
      <c r="I57" s="225" t="s">
        <v>125</v>
      </c>
      <c r="J57" s="225">
        <v>18</v>
      </c>
      <c r="K57" s="225">
        <v>500</v>
      </c>
      <c r="L57" s="230">
        <f t="shared" si="8"/>
        <v>9000</v>
      </c>
      <c r="M57" s="225" t="s">
        <v>65</v>
      </c>
      <c r="N57" s="225"/>
      <c r="O57" s="11" t="s">
        <v>1290</v>
      </c>
      <c r="P57" s="90">
        <f t="shared" si="9"/>
        <v>9000</v>
      </c>
      <c r="Q57" s="90">
        <f t="shared" si="10"/>
        <v>9000</v>
      </c>
      <c r="R57" s="88">
        <f t="shared" si="11"/>
        <v>0</v>
      </c>
      <c r="S57" s="2"/>
      <c r="T57" s="64"/>
      <c r="U57" s="2"/>
      <c r="V57" s="2"/>
      <c r="W57" s="2"/>
      <c r="X57" s="2"/>
      <c r="Y57" s="2"/>
      <c r="Z57" s="31"/>
      <c r="AA57" s="31"/>
    </row>
    <row r="58" ht="21" customHeight="1" spans="1:27">
      <c r="A58" s="29">
        <v>13</v>
      </c>
      <c r="B58" s="29" t="s">
        <v>43</v>
      </c>
      <c r="C58" s="29">
        <v>1503</v>
      </c>
      <c r="D58" s="29" t="s">
        <v>1287</v>
      </c>
      <c r="E58" s="225" t="s">
        <v>1312</v>
      </c>
      <c r="F58" s="11" t="s">
        <v>1313</v>
      </c>
      <c r="G58" s="225" t="s">
        <v>62</v>
      </c>
      <c r="H58" s="225" t="s">
        <v>1312</v>
      </c>
      <c r="I58" s="225" t="s">
        <v>125</v>
      </c>
      <c r="J58" s="225">
        <v>20</v>
      </c>
      <c r="K58" s="225">
        <v>50</v>
      </c>
      <c r="L58" s="230">
        <f t="shared" si="8"/>
        <v>1000</v>
      </c>
      <c r="M58" s="225" t="s">
        <v>65</v>
      </c>
      <c r="N58" s="225"/>
      <c r="O58" s="11" t="s">
        <v>1290</v>
      </c>
      <c r="P58" s="90">
        <f t="shared" si="9"/>
        <v>1000</v>
      </c>
      <c r="Q58" s="90">
        <f t="shared" si="10"/>
        <v>1000</v>
      </c>
      <c r="R58" s="88">
        <f t="shared" si="11"/>
        <v>0</v>
      </c>
      <c r="S58" s="2"/>
      <c r="T58" s="64"/>
      <c r="U58" s="2"/>
      <c r="V58" s="2"/>
      <c r="W58" s="2"/>
      <c r="X58" s="2"/>
      <c r="Y58" s="2"/>
      <c r="Z58" s="31"/>
      <c r="AA58" s="31"/>
    </row>
    <row r="59" ht="21" customHeight="1" spans="1:27">
      <c r="A59" s="29">
        <v>14</v>
      </c>
      <c r="B59" s="29" t="s">
        <v>43</v>
      </c>
      <c r="C59" s="29">
        <v>1503</v>
      </c>
      <c r="D59" s="29" t="s">
        <v>1287</v>
      </c>
      <c r="E59" s="225" t="s">
        <v>1314</v>
      </c>
      <c r="F59" s="11" t="s">
        <v>1315</v>
      </c>
      <c r="G59" s="225" t="s">
        <v>62</v>
      </c>
      <c r="H59" s="225" t="s">
        <v>1314</v>
      </c>
      <c r="I59" s="225" t="s">
        <v>125</v>
      </c>
      <c r="J59" s="225">
        <v>56</v>
      </c>
      <c r="K59" s="225">
        <v>100</v>
      </c>
      <c r="L59" s="230">
        <f t="shared" si="8"/>
        <v>5600</v>
      </c>
      <c r="M59" s="225" t="s">
        <v>65</v>
      </c>
      <c r="N59" s="225"/>
      <c r="O59" s="11" t="s">
        <v>1290</v>
      </c>
      <c r="P59" s="90">
        <f t="shared" si="9"/>
        <v>5600</v>
      </c>
      <c r="Q59" s="90">
        <f t="shared" si="10"/>
        <v>5600</v>
      </c>
      <c r="R59" s="88">
        <f t="shared" si="11"/>
        <v>0</v>
      </c>
      <c r="S59" s="2"/>
      <c r="T59" s="1"/>
      <c r="U59" s="2"/>
      <c r="V59" s="2"/>
      <c r="W59" s="2"/>
      <c r="X59" s="2"/>
      <c r="Y59" s="2"/>
      <c r="Z59" s="31"/>
      <c r="AA59" s="31"/>
    </row>
    <row r="60" ht="21" customHeight="1" spans="1:27">
      <c r="A60" s="29">
        <v>15</v>
      </c>
      <c r="B60" s="29" t="s">
        <v>43</v>
      </c>
      <c r="C60" s="29">
        <v>1503</v>
      </c>
      <c r="D60" s="29" t="s">
        <v>1287</v>
      </c>
      <c r="E60" s="225" t="s">
        <v>1316</v>
      </c>
      <c r="F60" s="11" t="s">
        <v>1317</v>
      </c>
      <c r="G60" s="225" t="s">
        <v>62</v>
      </c>
      <c r="H60" s="225" t="s">
        <v>1316</v>
      </c>
      <c r="I60" s="225" t="s">
        <v>125</v>
      </c>
      <c r="J60" s="225">
        <v>28</v>
      </c>
      <c r="K60" s="225">
        <v>100</v>
      </c>
      <c r="L60" s="230">
        <f t="shared" si="8"/>
        <v>2800</v>
      </c>
      <c r="M60" s="225" t="s">
        <v>65</v>
      </c>
      <c r="N60" s="225"/>
      <c r="O60" s="11" t="s">
        <v>1290</v>
      </c>
      <c r="P60" s="90">
        <f t="shared" si="9"/>
        <v>2800</v>
      </c>
      <c r="Q60" s="90">
        <f t="shared" si="10"/>
        <v>2800</v>
      </c>
      <c r="R60" s="88">
        <f t="shared" si="11"/>
        <v>0</v>
      </c>
      <c r="S60" s="2"/>
      <c r="T60" s="1"/>
      <c r="U60" s="2"/>
      <c r="V60" s="2"/>
      <c r="W60" s="2"/>
      <c r="X60" s="2"/>
      <c r="Y60" s="2"/>
      <c r="Z60" s="31"/>
      <c r="AA60" s="31"/>
    </row>
    <row r="61" ht="21" customHeight="1" spans="1:27">
      <c r="A61" s="29">
        <v>16</v>
      </c>
      <c r="B61" s="29" t="s">
        <v>43</v>
      </c>
      <c r="C61" s="29">
        <v>1503</v>
      </c>
      <c r="D61" s="29" t="s">
        <v>1287</v>
      </c>
      <c r="E61" s="225" t="s">
        <v>1318</v>
      </c>
      <c r="F61" s="11" t="s">
        <v>1319</v>
      </c>
      <c r="G61" s="225" t="s">
        <v>62</v>
      </c>
      <c r="H61" s="225" t="s">
        <v>1318</v>
      </c>
      <c r="I61" s="225" t="s">
        <v>125</v>
      </c>
      <c r="J61" s="225">
        <v>2</v>
      </c>
      <c r="K61" s="225">
        <v>500</v>
      </c>
      <c r="L61" s="230">
        <f t="shared" si="8"/>
        <v>1000</v>
      </c>
      <c r="M61" s="225" t="s">
        <v>65</v>
      </c>
      <c r="N61" s="225"/>
      <c r="O61" s="11" t="s">
        <v>1290</v>
      </c>
      <c r="P61" s="90">
        <f t="shared" si="9"/>
        <v>1000</v>
      </c>
      <c r="Q61" s="90">
        <f t="shared" si="10"/>
        <v>1000</v>
      </c>
      <c r="R61" s="88">
        <f t="shared" si="11"/>
        <v>0</v>
      </c>
      <c r="S61" s="2"/>
      <c r="T61" s="1"/>
      <c r="U61" s="2"/>
      <c r="V61" s="2"/>
      <c r="W61" s="2"/>
      <c r="X61" s="2"/>
      <c r="Y61" s="2"/>
      <c r="Z61" s="31"/>
      <c r="AA61" s="31"/>
    </row>
    <row r="62" ht="21" customHeight="1" spans="1:27">
      <c r="A62" s="29">
        <v>17</v>
      </c>
      <c r="B62" s="29" t="s">
        <v>43</v>
      </c>
      <c r="C62" s="29">
        <v>1503</v>
      </c>
      <c r="D62" s="29" t="s">
        <v>1287</v>
      </c>
      <c r="E62" s="225" t="s">
        <v>1320</v>
      </c>
      <c r="F62" s="11" t="s">
        <v>1321</v>
      </c>
      <c r="G62" s="225" t="s">
        <v>62</v>
      </c>
      <c r="H62" s="225" t="s">
        <v>1320</v>
      </c>
      <c r="I62" s="225" t="s">
        <v>125</v>
      </c>
      <c r="J62" s="225">
        <v>24</v>
      </c>
      <c r="K62" s="225">
        <v>100</v>
      </c>
      <c r="L62" s="230">
        <f t="shared" si="8"/>
        <v>2400</v>
      </c>
      <c r="M62" s="225" t="s">
        <v>65</v>
      </c>
      <c r="N62" s="225"/>
      <c r="O62" s="11" t="s">
        <v>1290</v>
      </c>
      <c r="P62" s="90">
        <f t="shared" si="9"/>
        <v>2400</v>
      </c>
      <c r="Q62" s="90">
        <f t="shared" si="10"/>
        <v>2400</v>
      </c>
      <c r="R62" s="88">
        <f t="shared" si="11"/>
        <v>0</v>
      </c>
      <c r="S62" s="2"/>
      <c r="T62" s="1"/>
      <c r="U62" s="2"/>
      <c r="V62" s="2"/>
      <c r="W62" s="2"/>
      <c r="X62" s="2"/>
      <c r="Y62" s="2"/>
      <c r="Z62" s="31"/>
      <c r="AA62" s="31"/>
    </row>
    <row r="63" ht="21" customHeight="1" spans="1:27">
      <c r="A63" s="29">
        <v>18</v>
      </c>
      <c r="B63" s="29" t="s">
        <v>43</v>
      </c>
      <c r="C63" s="29">
        <v>1503</v>
      </c>
      <c r="D63" s="29" t="s">
        <v>1287</v>
      </c>
      <c r="E63" s="225" t="s">
        <v>1322</v>
      </c>
      <c r="F63" s="11" t="s">
        <v>1323</v>
      </c>
      <c r="G63" s="225" t="s">
        <v>62</v>
      </c>
      <c r="H63" s="225" t="s">
        <v>1322</v>
      </c>
      <c r="I63" s="225" t="s">
        <v>125</v>
      </c>
      <c r="J63" s="225">
        <v>4</v>
      </c>
      <c r="K63" s="225">
        <v>250</v>
      </c>
      <c r="L63" s="230">
        <f t="shared" si="8"/>
        <v>1000</v>
      </c>
      <c r="M63" s="225" t="s">
        <v>65</v>
      </c>
      <c r="N63" s="225"/>
      <c r="O63" s="11" t="s">
        <v>1290</v>
      </c>
      <c r="P63" s="90">
        <f t="shared" si="9"/>
        <v>1000</v>
      </c>
      <c r="Q63" s="90">
        <f t="shared" si="10"/>
        <v>1000</v>
      </c>
      <c r="R63" s="88">
        <f t="shared" si="11"/>
        <v>0</v>
      </c>
      <c r="S63" s="2"/>
      <c r="T63" s="1"/>
      <c r="U63" s="2"/>
      <c r="V63" s="2"/>
      <c r="W63" s="2"/>
      <c r="X63" s="2"/>
      <c r="Y63" s="2"/>
      <c r="Z63" s="31"/>
      <c r="AA63" s="31"/>
    </row>
    <row r="64" ht="21" customHeight="1" spans="1:27">
      <c r="A64" s="29">
        <v>19</v>
      </c>
      <c r="B64" s="29" t="s">
        <v>43</v>
      </c>
      <c r="C64" s="29">
        <v>1503</v>
      </c>
      <c r="D64" s="29" t="s">
        <v>1287</v>
      </c>
      <c r="E64" s="225" t="s">
        <v>1324</v>
      </c>
      <c r="F64" s="11" t="s">
        <v>1325</v>
      </c>
      <c r="G64" s="225" t="s">
        <v>62</v>
      </c>
      <c r="H64" s="225" t="s">
        <v>1324</v>
      </c>
      <c r="I64" s="225" t="s">
        <v>125</v>
      </c>
      <c r="J64" s="225">
        <v>78</v>
      </c>
      <c r="K64" s="225">
        <v>100</v>
      </c>
      <c r="L64" s="230">
        <f t="shared" si="8"/>
        <v>7800</v>
      </c>
      <c r="M64" s="225" t="s">
        <v>65</v>
      </c>
      <c r="N64" s="225"/>
      <c r="O64" s="11" t="s">
        <v>1290</v>
      </c>
      <c r="P64" s="90">
        <f t="shared" si="9"/>
        <v>7800</v>
      </c>
      <c r="Q64" s="90">
        <f t="shared" si="10"/>
        <v>7800</v>
      </c>
      <c r="R64" s="88">
        <f t="shared" si="11"/>
        <v>0</v>
      </c>
      <c r="S64" s="2"/>
      <c r="T64" s="1"/>
      <c r="U64" s="2"/>
      <c r="V64" s="2"/>
      <c r="W64" s="2"/>
      <c r="X64" s="2"/>
      <c r="Y64" s="2"/>
      <c r="Z64" s="31"/>
      <c r="AA64" s="31"/>
    </row>
    <row r="65" ht="21" customHeight="1" spans="1:27">
      <c r="A65" s="29">
        <v>20</v>
      </c>
      <c r="B65" s="29" t="s">
        <v>43</v>
      </c>
      <c r="C65" s="29">
        <v>1503</v>
      </c>
      <c r="D65" s="29" t="s">
        <v>1287</v>
      </c>
      <c r="E65" s="225" t="s">
        <v>1326</v>
      </c>
      <c r="F65" s="11" t="s">
        <v>1327</v>
      </c>
      <c r="G65" s="225" t="s">
        <v>62</v>
      </c>
      <c r="H65" s="225" t="s">
        <v>1326</v>
      </c>
      <c r="I65" s="225" t="s">
        <v>125</v>
      </c>
      <c r="J65" s="225">
        <v>15</v>
      </c>
      <c r="K65" s="225">
        <v>200</v>
      </c>
      <c r="L65" s="230">
        <f t="shared" si="8"/>
        <v>3000</v>
      </c>
      <c r="M65" s="225" t="s">
        <v>65</v>
      </c>
      <c r="N65" s="225"/>
      <c r="O65" s="11" t="s">
        <v>1290</v>
      </c>
      <c r="P65" s="90">
        <f t="shared" si="9"/>
        <v>3000</v>
      </c>
      <c r="Q65" s="90">
        <f t="shared" si="10"/>
        <v>3000</v>
      </c>
      <c r="R65" s="88">
        <f t="shared" si="11"/>
        <v>0</v>
      </c>
      <c r="S65" s="2"/>
      <c r="T65" s="1"/>
      <c r="U65" s="2"/>
      <c r="V65" s="2"/>
      <c r="W65" s="2"/>
      <c r="X65" s="2"/>
      <c r="Y65" s="2"/>
      <c r="Z65" s="31"/>
      <c r="AA65" s="31"/>
    </row>
    <row r="66" ht="21" customHeight="1" spans="1:27">
      <c r="A66" s="29">
        <v>21</v>
      </c>
      <c r="B66" s="29" t="s">
        <v>43</v>
      </c>
      <c r="C66" s="29">
        <v>1503</v>
      </c>
      <c r="D66" s="29" t="s">
        <v>1287</v>
      </c>
      <c r="E66" s="225" t="s">
        <v>1328</v>
      </c>
      <c r="F66" s="11" t="s">
        <v>139</v>
      </c>
      <c r="G66" s="225" t="s">
        <v>62</v>
      </c>
      <c r="H66" s="225" t="s">
        <v>1329</v>
      </c>
      <c r="I66" s="225" t="s">
        <v>125</v>
      </c>
      <c r="J66" s="225">
        <v>3</v>
      </c>
      <c r="K66" s="225">
        <v>5000</v>
      </c>
      <c r="L66" s="230">
        <f t="shared" si="8"/>
        <v>15000</v>
      </c>
      <c r="M66" s="225" t="s">
        <v>65</v>
      </c>
      <c r="N66" s="225"/>
      <c r="O66" s="11" t="s">
        <v>1290</v>
      </c>
      <c r="P66" s="90">
        <f t="shared" si="9"/>
        <v>15000</v>
      </c>
      <c r="Q66" s="90">
        <f t="shared" si="10"/>
        <v>15000</v>
      </c>
      <c r="R66" s="88">
        <f t="shared" si="11"/>
        <v>0</v>
      </c>
      <c r="S66" s="2"/>
      <c r="T66" s="1"/>
      <c r="U66" s="2"/>
      <c r="V66" s="2"/>
      <c r="W66" s="2"/>
      <c r="X66" s="2"/>
      <c r="Y66" s="2"/>
      <c r="Z66" s="31"/>
      <c r="AA66" s="31"/>
    </row>
    <row r="67" ht="21" customHeight="1" spans="1:27">
      <c r="A67" s="29">
        <v>22</v>
      </c>
      <c r="B67" s="29" t="s">
        <v>43</v>
      </c>
      <c r="C67" s="29">
        <v>1503</v>
      </c>
      <c r="D67" s="29" t="s">
        <v>1287</v>
      </c>
      <c r="E67" s="225" t="s">
        <v>185</v>
      </c>
      <c r="F67" s="11" t="s">
        <v>1271</v>
      </c>
      <c r="G67" s="225" t="s">
        <v>62</v>
      </c>
      <c r="H67" s="225" t="s">
        <v>185</v>
      </c>
      <c r="I67" s="225" t="s">
        <v>1330</v>
      </c>
      <c r="J67" s="225">
        <v>120</v>
      </c>
      <c r="K67" s="225">
        <v>50</v>
      </c>
      <c r="L67" s="230">
        <f t="shared" si="8"/>
        <v>6000</v>
      </c>
      <c r="M67" s="225" t="s">
        <v>65</v>
      </c>
      <c r="N67" s="225"/>
      <c r="O67" s="11" t="s">
        <v>1290</v>
      </c>
      <c r="P67" s="90">
        <f t="shared" si="9"/>
        <v>6000</v>
      </c>
      <c r="Q67" s="90">
        <f t="shared" si="10"/>
        <v>6000</v>
      </c>
      <c r="R67" s="88">
        <f t="shared" si="11"/>
        <v>0</v>
      </c>
      <c r="S67" s="2"/>
      <c r="T67" s="1"/>
      <c r="U67" s="2"/>
      <c r="V67" s="2"/>
      <c r="W67" s="2"/>
      <c r="X67" s="2"/>
      <c r="Y67" s="2"/>
      <c r="Z67" s="31"/>
      <c r="AA67" s="31"/>
    </row>
    <row r="68" ht="21" customHeight="1" spans="1:27">
      <c r="A68" s="29">
        <v>23</v>
      </c>
      <c r="B68" s="29" t="s">
        <v>43</v>
      </c>
      <c r="C68" s="29">
        <v>1503</v>
      </c>
      <c r="D68" s="29" t="s">
        <v>1287</v>
      </c>
      <c r="E68" s="225" t="s">
        <v>187</v>
      </c>
      <c r="F68" s="11" t="s">
        <v>1331</v>
      </c>
      <c r="G68" s="225" t="s">
        <v>62</v>
      </c>
      <c r="H68" s="225" t="s">
        <v>187</v>
      </c>
      <c r="I68" s="225" t="s">
        <v>1332</v>
      </c>
      <c r="J68" s="225">
        <v>20</v>
      </c>
      <c r="K68" s="225">
        <v>50</v>
      </c>
      <c r="L68" s="230">
        <f t="shared" si="8"/>
        <v>1000</v>
      </c>
      <c r="M68" s="225" t="s">
        <v>65</v>
      </c>
      <c r="N68" s="225"/>
      <c r="O68" s="11" t="s">
        <v>1290</v>
      </c>
      <c r="P68" s="90">
        <f t="shared" si="9"/>
        <v>1000</v>
      </c>
      <c r="Q68" s="90">
        <f t="shared" si="10"/>
        <v>1000</v>
      </c>
      <c r="R68" s="88">
        <f t="shared" si="11"/>
        <v>0</v>
      </c>
      <c r="S68" s="2"/>
      <c r="T68" s="1"/>
      <c r="U68" s="2"/>
      <c r="V68" s="2"/>
      <c r="W68" s="2"/>
      <c r="X68" s="2"/>
      <c r="Y68" s="2"/>
      <c r="Z68" s="31"/>
      <c r="AA68" s="31"/>
    </row>
    <row r="69" ht="21" customHeight="1" spans="1:27">
      <c r="A69" s="29">
        <v>24</v>
      </c>
      <c r="B69" s="29" t="s">
        <v>43</v>
      </c>
      <c r="C69" s="29">
        <v>1503</v>
      </c>
      <c r="D69" s="29" t="s">
        <v>1287</v>
      </c>
      <c r="E69" s="225" t="s">
        <v>189</v>
      </c>
      <c r="F69" s="11" t="s">
        <v>1333</v>
      </c>
      <c r="G69" s="225" t="s">
        <v>62</v>
      </c>
      <c r="H69" s="225" t="s">
        <v>189</v>
      </c>
      <c r="I69" s="225" t="s">
        <v>1334</v>
      </c>
      <c r="J69" s="225">
        <v>80</v>
      </c>
      <c r="K69" s="225">
        <v>10</v>
      </c>
      <c r="L69" s="230">
        <f t="shared" si="8"/>
        <v>800</v>
      </c>
      <c r="M69" s="225" t="s">
        <v>65</v>
      </c>
      <c r="N69" s="225"/>
      <c r="O69" s="11" t="s">
        <v>1290</v>
      </c>
      <c r="P69" s="90">
        <f t="shared" si="9"/>
        <v>800</v>
      </c>
      <c r="Q69" s="90">
        <f t="shared" si="10"/>
        <v>800</v>
      </c>
      <c r="R69" s="88">
        <f t="shared" si="11"/>
        <v>0</v>
      </c>
      <c r="S69" s="2"/>
      <c r="T69" s="1"/>
      <c r="U69" s="2"/>
      <c r="V69" s="2"/>
      <c r="W69" s="2"/>
      <c r="X69" s="2"/>
      <c r="Y69" s="2"/>
      <c r="Z69" s="31"/>
      <c r="AA69" s="31"/>
    </row>
    <row r="70" ht="21" customHeight="1" spans="1:27">
      <c r="A70" s="29">
        <v>25</v>
      </c>
      <c r="B70" s="29" t="s">
        <v>43</v>
      </c>
      <c r="C70" s="29">
        <v>1503</v>
      </c>
      <c r="D70" s="29" t="s">
        <v>1287</v>
      </c>
      <c r="E70" s="225" t="s">
        <v>528</v>
      </c>
      <c r="F70" s="11" t="s">
        <v>1335</v>
      </c>
      <c r="G70" s="225" t="s">
        <v>62</v>
      </c>
      <c r="H70" s="225" t="s">
        <v>528</v>
      </c>
      <c r="I70" s="225" t="s">
        <v>1336</v>
      </c>
      <c r="J70" s="225">
        <v>30</v>
      </c>
      <c r="K70" s="225">
        <v>60</v>
      </c>
      <c r="L70" s="230">
        <f t="shared" si="8"/>
        <v>1800</v>
      </c>
      <c r="M70" s="225" t="s">
        <v>65</v>
      </c>
      <c r="N70" s="225"/>
      <c r="O70" s="11" t="s">
        <v>1290</v>
      </c>
      <c r="P70" s="90">
        <f t="shared" si="9"/>
        <v>1800</v>
      </c>
      <c r="Q70" s="90">
        <f t="shared" si="10"/>
        <v>1800</v>
      </c>
      <c r="R70" s="88">
        <f t="shared" si="11"/>
        <v>0</v>
      </c>
      <c r="S70" s="2"/>
      <c r="T70" s="1"/>
      <c r="U70" s="2"/>
      <c r="V70" s="2"/>
      <c r="W70" s="2"/>
      <c r="X70" s="2"/>
      <c r="Y70" s="2"/>
      <c r="Z70" s="31"/>
      <c r="AA70" s="31"/>
    </row>
    <row r="71" ht="21" customHeight="1" spans="1:27">
      <c r="A71" s="29">
        <v>26</v>
      </c>
      <c r="B71" s="29" t="s">
        <v>43</v>
      </c>
      <c r="C71" s="29">
        <v>1503</v>
      </c>
      <c r="D71" s="29" t="s">
        <v>1287</v>
      </c>
      <c r="E71" s="225" t="s">
        <v>191</v>
      </c>
      <c r="F71" s="11" t="s">
        <v>1337</v>
      </c>
      <c r="G71" s="225" t="s">
        <v>62</v>
      </c>
      <c r="H71" s="225" t="s">
        <v>191</v>
      </c>
      <c r="I71" s="225" t="s">
        <v>125</v>
      </c>
      <c r="J71" s="225">
        <v>15</v>
      </c>
      <c r="K71" s="225">
        <v>100</v>
      </c>
      <c r="L71" s="230">
        <f t="shared" si="8"/>
        <v>1500</v>
      </c>
      <c r="M71" s="225" t="s">
        <v>65</v>
      </c>
      <c r="N71" s="225"/>
      <c r="O71" s="11" t="s">
        <v>1290</v>
      </c>
      <c r="P71" s="90">
        <f t="shared" si="9"/>
        <v>1500</v>
      </c>
      <c r="Q71" s="90">
        <f t="shared" si="10"/>
        <v>1500</v>
      </c>
      <c r="R71" s="88">
        <f t="shared" si="11"/>
        <v>0</v>
      </c>
      <c r="S71" s="2"/>
      <c r="T71" s="1"/>
      <c r="U71" s="2"/>
      <c r="V71" s="2"/>
      <c r="W71" s="2"/>
      <c r="X71" s="2"/>
      <c r="Y71" s="2"/>
      <c r="Z71" s="31"/>
      <c r="AA71" s="31"/>
    </row>
    <row r="72" ht="21" customHeight="1" spans="1:27">
      <c r="A72" s="29">
        <v>27</v>
      </c>
      <c r="B72" s="29" t="s">
        <v>43</v>
      </c>
      <c r="C72" s="29">
        <v>1503</v>
      </c>
      <c r="D72" s="29" t="s">
        <v>1287</v>
      </c>
      <c r="E72" s="225" t="s">
        <v>1338</v>
      </c>
      <c r="F72" s="11" t="s">
        <v>1339</v>
      </c>
      <c r="G72" s="225" t="s">
        <v>62</v>
      </c>
      <c r="H72" s="225" t="s">
        <v>1338</v>
      </c>
      <c r="I72" s="225" t="s">
        <v>125</v>
      </c>
      <c r="J72" s="225">
        <v>440</v>
      </c>
      <c r="K72" s="225">
        <v>2</v>
      </c>
      <c r="L72" s="230">
        <f t="shared" si="8"/>
        <v>880</v>
      </c>
      <c r="M72" s="225" t="s">
        <v>65</v>
      </c>
      <c r="N72" s="225"/>
      <c r="O72" s="11" t="s">
        <v>1290</v>
      </c>
      <c r="P72" s="90">
        <f t="shared" si="9"/>
        <v>880</v>
      </c>
      <c r="Q72" s="90">
        <f t="shared" si="10"/>
        <v>880</v>
      </c>
      <c r="R72" s="88">
        <f t="shared" si="11"/>
        <v>0</v>
      </c>
      <c r="S72" s="2"/>
      <c r="T72" s="1"/>
      <c r="U72" s="2"/>
      <c r="V72" s="2"/>
      <c r="W72" s="2"/>
      <c r="X72" s="2"/>
      <c r="Y72" s="2"/>
      <c r="Z72" s="31"/>
      <c r="AA72" s="31"/>
    </row>
    <row r="73" ht="21" customHeight="1" spans="1:27">
      <c r="A73" s="29">
        <v>28</v>
      </c>
      <c r="B73" s="29" t="s">
        <v>43</v>
      </c>
      <c r="C73" s="29">
        <v>1503</v>
      </c>
      <c r="D73" s="29" t="s">
        <v>1287</v>
      </c>
      <c r="E73" s="225" t="s">
        <v>1340</v>
      </c>
      <c r="F73" s="11" t="s">
        <v>1341</v>
      </c>
      <c r="G73" s="225" t="s">
        <v>62</v>
      </c>
      <c r="H73" s="225" t="s">
        <v>1340</v>
      </c>
      <c r="I73" s="225" t="s">
        <v>125</v>
      </c>
      <c r="J73" s="225">
        <v>500</v>
      </c>
      <c r="K73" s="225">
        <v>2</v>
      </c>
      <c r="L73" s="230">
        <f t="shared" si="8"/>
        <v>1000</v>
      </c>
      <c r="M73" s="225" t="s">
        <v>65</v>
      </c>
      <c r="N73" s="225"/>
      <c r="O73" s="11" t="s">
        <v>1290</v>
      </c>
      <c r="P73" s="90">
        <f t="shared" si="9"/>
        <v>1000</v>
      </c>
      <c r="Q73" s="90">
        <f t="shared" si="10"/>
        <v>1000</v>
      </c>
      <c r="R73" s="88">
        <f t="shared" si="11"/>
        <v>0</v>
      </c>
      <c r="S73" s="2"/>
      <c r="T73" s="1"/>
      <c r="U73" s="2"/>
      <c r="V73" s="2"/>
      <c r="W73" s="2"/>
      <c r="X73" s="2"/>
      <c r="Y73" s="2"/>
      <c r="Z73" s="31"/>
      <c r="AA73" s="31"/>
    </row>
    <row r="74" ht="21" customHeight="1" spans="1:27">
      <c r="A74" s="29">
        <v>29</v>
      </c>
      <c r="B74" s="29" t="s">
        <v>43</v>
      </c>
      <c r="C74" s="29">
        <v>1503</v>
      </c>
      <c r="D74" s="29" t="s">
        <v>1287</v>
      </c>
      <c r="E74" s="225" t="s">
        <v>1342</v>
      </c>
      <c r="F74" s="11" t="s">
        <v>70</v>
      </c>
      <c r="G74" s="225" t="s">
        <v>62</v>
      </c>
      <c r="H74" s="225" t="s">
        <v>1342</v>
      </c>
      <c r="I74" s="225" t="s">
        <v>125</v>
      </c>
      <c r="J74" s="225">
        <v>298</v>
      </c>
      <c r="K74" s="225">
        <v>100</v>
      </c>
      <c r="L74" s="230">
        <f t="shared" si="8"/>
        <v>29800</v>
      </c>
      <c r="M74" s="225" t="s">
        <v>65</v>
      </c>
      <c r="N74" s="225"/>
      <c r="O74" s="11" t="s">
        <v>1290</v>
      </c>
      <c r="P74" s="90">
        <f t="shared" si="9"/>
        <v>29800</v>
      </c>
      <c r="Q74" s="90">
        <f t="shared" si="10"/>
        <v>29800</v>
      </c>
      <c r="R74" s="88">
        <f t="shared" si="11"/>
        <v>0</v>
      </c>
      <c r="S74" s="2"/>
      <c r="T74" s="1"/>
      <c r="U74" s="2"/>
      <c r="V74" s="2"/>
      <c r="W74" s="2"/>
      <c r="X74" s="2"/>
      <c r="Y74" s="2"/>
      <c r="Z74" s="31"/>
      <c r="AA74" s="31"/>
    </row>
    <row r="75" ht="21" customHeight="1" spans="1:27">
      <c r="A75" s="29">
        <v>30</v>
      </c>
      <c r="B75" s="29" t="s">
        <v>43</v>
      </c>
      <c r="C75" s="29">
        <v>1503</v>
      </c>
      <c r="D75" s="29" t="s">
        <v>1287</v>
      </c>
      <c r="E75" s="225" t="s">
        <v>1343</v>
      </c>
      <c r="F75" s="11" t="s">
        <v>139</v>
      </c>
      <c r="G75" s="225" t="s">
        <v>62</v>
      </c>
      <c r="H75" s="225" t="s">
        <v>1343</v>
      </c>
      <c r="I75" s="225" t="s">
        <v>125</v>
      </c>
      <c r="J75" s="225">
        <v>126</v>
      </c>
      <c r="K75" s="225">
        <v>100</v>
      </c>
      <c r="L75" s="230">
        <f t="shared" si="8"/>
        <v>12600</v>
      </c>
      <c r="M75" s="225" t="s">
        <v>65</v>
      </c>
      <c r="N75" s="225"/>
      <c r="O75" s="11" t="s">
        <v>1290</v>
      </c>
      <c r="P75" s="90">
        <f t="shared" si="9"/>
        <v>12600</v>
      </c>
      <c r="Q75" s="90">
        <f t="shared" si="10"/>
        <v>12600</v>
      </c>
      <c r="R75" s="88">
        <f t="shared" si="11"/>
        <v>0</v>
      </c>
      <c r="S75" s="2"/>
      <c r="T75" s="1"/>
      <c r="U75" s="2"/>
      <c r="V75" s="2"/>
      <c r="W75" s="2"/>
      <c r="X75" s="2"/>
      <c r="Y75" s="2"/>
      <c r="Z75" s="31"/>
      <c r="AA75" s="31"/>
    </row>
    <row r="76" ht="21" customHeight="1" spans="1:27">
      <c r="A76" s="29">
        <v>31</v>
      </c>
      <c r="B76" s="29" t="s">
        <v>43</v>
      </c>
      <c r="C76" s="29">
        <v>1503</v>
      </c>
      <c r="D76" s="29" t="s">
        <v>1287</v>
      </c>
      <c r="E76" s="225" t="s">
        <v>1344</v>
      </c>
      <c r="F76" s="225"/>
      <c r="G76" s="225" t="s">
        <v>94</v>
      </c>
      <c r="H76" s="225" t="s">
        <v>1344</v>
      </c>
      <c r="I76" s="225" t="s">
        <v>125</v>
      </c>
      <c r="J76" s="225">
        <v>23680</v>
      </c>
      <c r="K76" s="225">
        <v>1</v>
      </c>
      <c r="L76" s="230">
        <f t="shared" si="8"/>
        <v>23680</v>
      </c>
      <c r="M76" s="225" t="s">
        <v>65</v>
      </c>
      <c r="N76" s="225"/>
      <c r="O76" s="11" t="s">
        <v>1290</v>
      </c>
      <c r="P76" s="90">
        <f t="shared" si="9"/>
        <v>23680</v>
      </c>
      <c r="Q76" s="90">
        <f t="shared" si="10"/>
        <v>23680</v>
      </c>
      <c r="R76" s="88">
        <f t="shared" si="11"/>
        <v>0</v>
      </c>
      <c r="S76" s="2"/>
      <c r="T76" s="1"/>
      <c r="U76" s="2"/>
      <c r="V76" s="2"/>
      <c r="W76" s="2"/>
      <c r="X76" s="2"/>
      <c r="Y76" s="2"/>
      <c r="Z76" s="31"/>
      <c r="AA76" s="31"/>
    </row>
    <row r="77" ht="21" customHeight="1" spans="1:27">
      <c r="A77" s="29">
        <v>32</v>
      </c>
      <c r="B77" s="29" t="s">
        <v>43</v>
      </c>
      <c r="C77" s="29">
        <v>1503</v>
      </c>
      <c r="D77" s="29" t="s">
        <v>1287</v>
      </c>
      <c r="E77" s="225" t="s">
        <v>1073</v>
      </c>
      <c r="F77" s="11" t="s">
        <v>61</v>
      </c>
      <c r="G77" s="225" t="s">
        <v>62</v>
      </c>
      <c r="H77" s="225" t="s">
        <v>1345</v>
      </c>
      <c r="I77" s="225" t="s">
        <v>1346</v>
      </c>
      <c r="J77" s="225">
        <v>3680</v>
      </c>
      <c r="K77" s="225">
        <v>4</v>
      </c>
      <c r="L77" s="230">
        <f t="shared" si="8"/>
        <v>14720</v>
      </c>
      <c r="M77" s="225" t="s">
        <v>65</v>
      </c>
      <c r="N77" s="225"/>
      <c r="O77" s="11" t="s">
        <v>1290</v>
      </c>
      <c r="P77" s="90">
        <f t="shared" si="9"/>
        <v>14720</v>
      </c>
      <c r="Q77" s="90">
        <f t="shared" si="10"/>
        <v>14720</v>
      </c>
      <c r="R77" s="88">
        <f t="shared" si="11"/>
        <v>0</v>
      </c>
      <c r="S77" s="2"/>
      <c r="T77" s="1"/>
      <c r="U77" s="2"/>
      <c r="V77" s="2"/>
      <c r="W77" s="2"/>
      <c r="X77" s="2"/>
      <c r="Y77" s="2"/>
      <c r="Z77" s="31"/>
      <c r="AA77" s="31"/>
    </row>
    <row r="78" ht="21" customHeight="1" spans="1:27">
      <c r="A78" s="29">
        <v>33</v>
      </c>
      <c r="B78" s="29" t="s">
        <v>43</v>
      </c>
      <c r="C78" s="29">
        <v>1503</v>
      </c>
      <c r="D78" s="29" t="s">
        <v>1287</v>
      </c>
      <c r="E78" s="225" t="s">
        <v>323</v>
      </c>
      <c r="F78" s="11" t="s">
        <v>68</v>
      </c>
      <c r="G78" s="225" t="s">
        <v>62</v>
      </c>
      <c r="H78" s="225" t="s">
        <v>1347</v>
      </c>
      <c r="I78" s="225" t="s">
        <v>1348</v>
      </c>
      <c r="J78" s="225">
        <v>6800</v>
      </c>
      <c r="K78" s="225">
        <v>1</v>
      </c>
      <c r="L78" s="230">
        <f t="shared" ref="L78:L98" si="12">J78*K78</f>
        <v>6800</v>
      </c>
      <c r="M78" s="225" t="s">
        <v>65</v>
      </c>
      <c r="N78" s="225"/>
      <c r="O78" s="11" t="s">
        <v>1290</v>
      </c>
      <c r="P78" s="90">
        <f t="shared" ref="P78:P98" si="13">L78</f>
        <v>6800</v>
      </c>
      <c r="Q78" s="90">
        <f t="shared" ref="Q78:Q106" si="14">P78</f>
        <v>6800</v>
      </c>
      <c r="R78" s="88">
        <f t="shared" ref="R78:R97" si="15">SUM(P78-Q78)</f>
        <v>0</v>
      </c>
      <c r="S78" s="2"/>
      <c r="T78" s="1"/>
      <c r="U78" s="2"/>
      <c r="V78" s="2"/>
      <c r="W78" s="2"/>
      <c r="X78" s="2"/>
      <c r="Y78" s="2"/>
      <c r="Z78" s="31"/>
      <c r="AA78" s="31"/>
    </row>
    <row r="79" ht="21" customHeight="1" spans="1:27">
      <c r="A79" s="29">
        <v>34</v>
      </c>
      <c r="B79" s="29" t="s">
        <v>43</v>
      </c>
      <c r="C79" s="29">
        <v>1503</v>
      </c>
      <c r="D79" s="29" t="s">
        <v>1287</v>
      </c>
      <c r="E79" s="225" t="s">
        <v>1349</v>
      </c>
      <c r="F79" s="11" t="s">
        <v>139</v>
      </c>
      <c r="G79" s="225" t="s">
        <v>62</v>
      </c>
      <c r="H79" s="225" t="s">
        <v>1349</v>
      </c>
      <c r="I79" s="225"/>
      <c r="J79" s="225">
        <v>10</v>
      </c>
      <c r="K79" s="225">
        <v>680</v>
      </c>
      <c r="L79" s="230">
        <f t="shared" si="12"/>
        <v>6800</v>
      </c>
      <c r="M79" s="225" t="s">
        <v>65</v>
      </c>
      <c r="N79" s="225"/>
      <c r="O79" s="11" t="s">
        <v>1290</v>
      </c>
      <c r="P79" s="90">
        <f t="shared" si="13"/>
        <v>6800</v>
      </c>
      <c r="Q79" s="90">
        <f t="shared" si="14"/>
        <v>6800</v>
      </c>
      <c r="R79" s="88">
        <f t="shared" si="15"/>
        <v>0</v>
      </c>
      <c r="S79" s="2"/>
      <c r="T79" s="1"/>
      <c r="U79" s="2"/>
      <c r="V79" s="2"/>
      <c r="W79" s="2"/>
      <c r="X79" s="2"/>
      <c r="Y79" s="2"/>
      <c r="Z79" s="31"/>
      <c r="AA79" s="31"/>
    </row>
    <row r="80" ht="21" customHeight="1" spans="1:27">
      <c r="A80" s="29">
        <v>35</v>
      </c>
      <c r="B80" s="29" t="s">
        <v>43</v>
      </c>
      <c r="C80" s="29">
        <v>1503</v>
      </c>
      <c r="D80" s="29" t="s">
        <v>1287</v>
      </c>
      <c r="E80" s="225" t="s">
        <v>1350</v>
      </c>
      <c r="F80" s="11" t="s">
        <v>139</v>
      </c>
      <c r="G80" s="225" t="s">
        <v>62</v>
      </c>
      <c r="H80" s="225" t="s">
        <v>1350</v>
      </c>
      <c r="I80" s="225"/>
      <c r="J80" s="225">
        <v>350</v>
      </c>
      <c r="K80" s="225">
        <v>100</v>
      </c>
      <c r="L80" s="230">
        <f t="shared" si="12"/>
        <v>35000</v>
      </c>
      <c r="M80" s="225" t="s">
        <v>65</v>
      </c>
      <c r="N80" s="225"/>
      <c r="O80" s="11" t="s">
        <v>1290</v>
      </c>
      <c r="P80" s="90">
        <f t="shared" si="13"/>
        <v>35000</v>
      </c>
      <c r="Q80" s="90">
        <f t="shared" si="14"/>
        <v>35000</v>
      </c>
      <c r="R80" s="88">
        <f t="shared" si="15"/>
        <v>0</v>
      </c>
      <c r="S80" s="2"/>
      <c r="T80" s="1"/>
      <c r="U80" s="2"/>
      <c r="V80" s="2"/>
      <c r="W80" s="2"/>
      <c r="X80" s="2"/>
      <c r="Y80" s="2"/>
      <c r="Z80" s="31"/>
      <c r="AA80" s="31"/>
    </row>
    <row r="81" ht="21" customHeight="1" spans="1:27">
      <c r="A81" s="29">
        <v>36</v>
      </c>
      <c r="B81" s="29" t="s">
        <v>43</v>
      </c>
      <c r="C81" s="29">
        <v>1503</v>
      </c>
      <c r="D81" s="29" t="s">
        <v>1287</v>
      </c>
      <c r="E81" s="225" t="s">
        <v>1351</v>
      </c>
      <c r="F81" s="11" t="s">
        <v>139</v>
      </c>
      <c r="G81" s="225" t="s">
        <v>62</v>
      </c>
      <c r="H81" s="225" t="s">
        <v>1351</v>
      </c>
      <c r="I81" s="225" t="s">
        <v>213</v>
      </c>
      <c r="J81" s="225">
        <v>200</v>
      </c>
      <c r="K81" s="225">
        <v>130</v>
      </c>
      <c r="L81" s="230">
        <f t="shared" si="12"/>
        <v>26000</v>
      </c>
      <c r="M81" s="225" t="s">
        <v>65</v>
      </c>
      <c r="N81" s="225"/>
      <c r="O81" s="11" t="s">
        <v>1290</v>
      </c>
      <c r="P81" s="90">
        <f t="shared" si="13"/>
        <v>26000</v>
      </c>
      <c r="Q81" s="90">
        <f t="shared" si="14"/>
        <v>26000</v>
      </c>
      <c r="R81" s="88">
        <f t="shared" si="15"/>
        <v>0</v>
      </c>
      <c r="S81" s="2"/>
      <c r="T81" s="1"/>
      <c r="U81" s="2"/>
      <c r="V81" s="2"/>
      <c r="W81" s="2"/>
      <c r="X81" s="2"/>
      <c r="Y81" s="2"/>
      <c r="Z81" s="31"/>
      <c r="AA81" s="31"/>
    </row>
    <row r="82" ht="21" customHeight="1" spans="1:27">
      <c r="A82" s="29">
        <v>37</v>
      </c>
      <c r="B82" s="29" t="s">
        <v>43</v>
      </c>
      <c r="C82" s="29">
        <v>1503</v>
      </c>
      <c r="D82" s="29" t="s">
        <v>1287</v>
      </c>
      <c r="E82" s="225" t="s">
        <v>1352</v>
      </c>
      <c r="F82" s="11" t="s">
        <v>1263</v>
      </c>
      <c r="G82" s="225" t="s">
        <v>62</v>
      </c>
      <c r="H82" s="225" t="s">
        <v>1352</v>
      </c>
      <c r="I82" s="225"/>
      <c r="J82" s="225">
        <v>16800</v>
      </c>
      <c r="K82" s="225">
        <v>1</v>
      </c>
      <c r="L82" s="230">
        <f t="shared" si="12"/>
        <v>16800</v>
      </c>
      <c r="M82" s="225" t="s">
        <v>65</v>
      </c>
      <c r="N82" s="225"/>
      <c r="O82" s="11" t="s">
        <v>1290</v>
      </c>
      <c r="P82" s="90">
        <f t="shared" si="13"/>
        <v>16800</v>
      </c>
      <c r="Q82" s="90">
        <f t="shared" si="14"/>
        <v>16800</v>
      </c>
      <c r="R82" s="88">
        <f t="shared" si="15"/>
        <v>0</v>
      </c>
      <c r="S82" s="2"/>
      <c r="T82" s="1"/>
      <c r="U82" s="2"/>
      <c r="V82" s="2"/>
      <c r="W82" s="2"/>
      <c r="X82" s="2"/>
      <c r="Y82" s="2"/>
      <c r="Z82" s="31"/>
      <c r="AA82" s="31"/>
    </row>
    <row r="83" ht="21" customHeight="1" spans="1:27">
      <c r="A83" s="29">
        <v>38</v>
      </c>
      <c r="B83" s="29" t="s">
        <v>43</v>
      </c>
      <c r="C83" s="29">
        <v>1503</v>
      </c>
      <c r="D83" s="29" t="s">
        <v>1287</v>
      </c>
      <c r="E83" s="225" t="s">
        <v>1353</v>
      </c>
      <c r="F83" s="11"/>
      <c r="G83" s="225" t="s">
        <v>94</v>
      </c>
      <c r="H83" s="225" t="s">
        <v>1354</v>
      </c>
      <c r="I83" s="225" t="s">
        <v>125</v>
      </c>
      <c r="J83" s="225">
        <v>4900</v>
      </c>
      <c r="K83" s="225">
        <v>10</v>
      </c>
      <c r="L83" s="230">
        <f t="shared" si="12"/>
        <v>49000</v>
      </c>
      <c r="M83" s="225" t="s">
        <v>65</v>
      </c>
      <c r="N83" s="225"/>
      <c r="O83" s="11" t="s">
        <v>1290</v>
      </c>
      <c r="P83" s="90">
        <f t="shared" si="13"/>
        <v>49000</v>
      </c>
      <c r="Q83" s="90">
        <f t="shared" si="14"/>
        <v>49000</v>
      </c>
      <c r="R83" s="88">
        <f t="shared" si="15"/>
        <v>0</v>
      </c>
      <c r="S83" s="2"/>
      <c r="T83" s="1"/>
      <c r="U83" s="2"/>
      <c r="V83" s="2"/>
      <c r="W83" s="2"/>
      <c r="X83" s="2"/>
      <c r="Y83" s="2"/>
      <c r="Z83" s="31"/>
      <c r="AA83" s="31"/>
    </row>
    <row r="84" ht="21" customHeight="1" spans="1:27">
      <c r="A84" s="29">
        <v>39</v>
      </c>
      <c r="B84" s="29" t="s">
        <v>43</v>
      </c>
      <c r="C84" s="29">
        <v>1503</v>
      </c>
      <c r="D84" s="29" t="s">
        <v>1287</v>
      </c>
      <c r="E84" s="225" t="s">
        <v>1355</v>
      </c>
      <c r="F84" s="11"/>
      <c r="G84" s="225" t="s">
        <v>94</v>
      </c>
      <c r="H84" s="225" t="s">
        <v>1354</v>
      </c>
      <c r="I84" s="225" t="s">
        <v>125</v>
      </c>
      <c r="J84" s="225">
        <v>4900</v>
      </c>
      <c r="K84" s="225">
        <v>10</v>
      </c>
      <c r="L84" s="230">
        <f t="shared" si="12"/>
        <v>49000</v>
      </c>
      <c r="M84" s="225" t="s">
        <v>65</v>
      </c>
      <c r="N84" s="225"/>
      <c r="O84" s="11" t="s">
        <v>1290</v>
      </c>
      <c r="P84" s="90">
        <f t="shared" si="13"/>
        <v>49000</v>
      </c>
      <c r="Q84" s="90">
        <f t="shared" si="14"/>
        <v>49000</v>
      </c>
      <c r="R84" s="88">
        <f t="shared" si="15"/>
        <v>0</v>
      </c>
      <c r="S84" s="2"/>
      <c r="T84" s="1"/>
      <c r="U84" s="2"/>
      <c r="V84" s="2"/>
      <c r="W84" s="2"/>
      <c r="X84" s="2"/>
      <c r="Y84" s="2"/>
      <c r="Z84" s="31"/>
      <c r="AA84" s="31"/>
    </row>
    <row r="85" ht="21" customHeight="1" spans="1:27">
      <c r="A85" s="29">
        <v>40</v>
      </c>
      <c r="B85" s="29" t="s">
        <v>43</v>
      </c>
      <c r="C85" s="29">
        <v>1503</v>
      </c>
      <c r="D85" s="29" t="s">
        <v>1287</v>
      </c>
      <c r="E85" s="225" t="s">
        <v>1356</v>
      </c>
      <c r="F85" s="11" t="s">
        <v>139</v>
      </c>
      <c r="G85" s="225" t="s">
        <v>62</v>
      </c>
      <c r="H85" s="225" t="s">
        <v>1357</v>
      </c>
      <c r="I85" s="225" t="s">
        <v>200</v>
      </c>
      <c r="J85" s="225">
        <v>16800</v>
      </c>
      <c r="K85" s="225">
        <v>1</v>
      </c>
      <c r="L85" s="230">
        <f t="shared" si="12"/>
        <v>16800</v>
      </c>
      <c r="M85" s="225" t="s">
        <v>65</v>
      </c>
      <c r="N85" s="225"/>
      <c r="O85" s="11" t="s">
        <v>1290</v>
      </c>
      <c r="P85" s="90">
        <f t="shared" si="13"/>
        <v>16800</v>
      </c>
      <c r="Q85" s="90">
        <f t="shared" si="14"/>
        <v>16800</v>
      </c>
      <c r="R85" s="88">
        <f t="shared" si="15"/>
        <v>0</v>
      </c>
      <c r="S85" s="2"/>
      <c r="T85" s="1"/>
      <c r="U85" s="2"/>
      <c r="V85" s="2"/>
      <c r="W85" s="2"/>
      <c r="X85" s="2"/>
      <c r="Y85" s="2"/>
      <c r="Z85" s="31"/>
      <c r="AA85" s="31"/>
    </row>
    <row r="86" ht="21" customHeight="1" spans="1:27">
      <c r="A86" s="29">
        <v>41</v>
      </c>
      <c r="B86" s="29" t="s">
        <v>43</v>
      </c>
      <c r="C86" s="29">
        <v>1503</v>
      </c>
      <c r="D86" s="29" t="s">
        <v>1287</v>
      </c>
      <c r="E86" s="225" t="s">
        <v>1358</v>
      </c>
      <c r="F86" s="11" t="s">
        <v>1291</v>
      </c>
      <c r="G86" s="225" t="s">
        <v>62</v>
      </c>
      <c r="H86" s="225" t="s">
        <v>1359</v>
      </c>
      <c r="I86" s="225" t="s">
        <v>125</v>
      </c>
      <c r="J86" s="225">
        <v>2680</v>
      </c>
      <c r="K86" s="225">
        <v>10</v>
      </c>
      <c r="L86" s="230">
        <f t="shared" si="12"/>
        <v>26800</v>
      </c>
      <c r="M86" s="225" t="s">
        <v>65</v>
      </c>
      <c r="N86" s="225"/>
      <c r="O86" s="11" t="s">
        <v>1290</v>
      </c>
      <c r="P86" s="90">
        <f t="shared" si="13"/>
        <v>26800</v>
      </c>
      <c r="Q86" s="90">
        <f t="shared" si="14"/>
        <v>26800</v>
      </c>
      <c r="R86" s="88">
        <f t="shared" si="15"/>
        <v>0</v>
      </c>
      <c r="S86" s="2"/>
      <c r="T86" s="1"/>
      <c r="U86" s="2"/>
      <c r="V86" s="2"/>
      <c r="W86" s="2"/>
      <c r="X86" s="2"/>
      <c r="Y86" s="2"/>
      <c r="Z86" s="31"/>
      <c r="AA86" s="31"/>
    </row>
    <row r="87" ht="21" customHeight="1" spans="1:27">
      <c r="A87" s="29">
        <v>42</v>
      </c>
      <c r="B87" s="29" t="s">
        <v>43</v>
      </c>
      <c r="C87" s="29">
        <v>1503</v>
      </c>
      <c r="D87" s="29" t="s">
        <v>1287</v>
      </c>
      <c r="E87" s="225" t="s">
        <v>1360</v>
      </c>
      <c r="F87" s="11" t="s">
        <v>563</v>
      </c>
      <c r="G87" s="225" t="s">
        <v>62</v>
      </c>
      <c r="H87" s="225" t="s">
        <v>1360</v>
      </c>
      <c r="I87" s="225" t="s">
        <v>125</v>
      </c>
      <c r="J87" s="225">
        <v>800</v>
      </c>
      <c r="K87" s="225">
        <v>20</v>
      </c>
      <c r="L87" s="230">
        <f t="shared" si="12"/>
        <v>16000</v>
      </c>
      <c r="M87" s="225" t="s">
        <v>65</v>
      </c>
      <c r="N87" s="225"/>
      <c r="O87" s="11" t="s">
        <v>1290</v>
      </c>
      <c r="P87" s="90">
        <f t="shared" si="13"/>
        <v>16000</v>
      </c>
      <c r="Q87" s="90">
        <f t="shared" si="14"/>
        <v>16000</v>
      </c>
      <c r="R87" s="88">
        <f t="shared" si="15"/>
        <v>0</v>
      </c>
      <c r="S87" s="2"/>
      <c r="T87" s="1"/>
      <c r="U87" s="2"/>
      <c r="V87" s="2"/>
      <c r="W87" s="2"/>
      <c r="X87" s="2"/>
      <c r="Y87" s="2"/>
      <c r="Z87" s="31"/>
      <c r="AA87" s="31"/>
    </row>
    <row r="88" ht="21" customHeight="1" spans="1:27">
      <c r="A88" s="29">
        <v>43</v>
      </c>
      <c r="B88" s="29" t="s">
        <v>43</v>
      </c>
      <c r="C88" s="29">
        <v>1503</v>
      </c>
      <c r="D88" s="29" t="s">
        <v>1287</v>
      </c>
      <c r="E88" s="225" t="s">
        <v>1361</v>
      </c>
      <c r="F88" s="11" t="s">
        <v>1362</v>
      </c>
      <c r="G88" s="225" t="s">
        <v>62</v>
      </c>
      <c r="H88" s="225" t="s">
        <v>1361</v>
      </c>
      <c r="I88" s="225" t="s">
        <v>125</v>
      </c>
      <c r="J88" s="225">
        <v>2680</v>
      </c>
      <c r="K88" s="225">
        <v>4</v>
      </c>
      <c r="L88" s="230">
        <f t="shared" si="12"/>
        <v>10720</v>
      </c>
      <c r="M88" s="225" t="s">
        <v>65</v>
      </c>
      <c r="N88" s="225"/>
      <c r="O88" s="11" t="s">
        <v>1290</v>
      </c>
      <c r="P88" s="90">
        <f t="shared" si="13"/>
        <v>10720</v>
      </c>
      <c r="Q88" s="90">
        <f t="shared" si="14"/>
        <v>10720</v>
      </c>
      <c r="R88" s="88">
        <f t="shared" si="15"/>
        <v>0</v>
      </c>
      <c r="S88" s="2"/>
      <c r="T88" s="1"/>
      <c r="U88" s="2"/>
      <c r="V88" s="2"/>
      <c r="W88" s="2"/>
      <c r="X88" s="2"/>
      <c r="Y88" s="2"/>
      <c r="Z88" s="31"/>
      <c r="AA88" s="31"/>
    </row>
    <row r="89" ht="21" customHeight="1" spans="1:27">
      <c r="A89" s="29">
        <v>44</v>
      </c>
      <c r="B89" s="29" t="s">
        <v>43</v>
      </c>
      <c r="C89" s="29">
        <v>1503</v>
      </c>
      <c r="D89" s="29" t="s">
        <v>1287</v>
      </c>
      <c r="E89" s="225" t="s">
        <v>1363</v>
      </c>
      <c r="F89" s="11"/>
      <c r="G89" s="225" t="s">
        <v>62</v>
      </c>
      <c r="H89" s="225" t="s">
        <v>1363</v>
      </c>
      <c r="I89" s="225" t="s">
        <v>125</v>
      </c>
      <c r="J89" s="225">
        <v>800</v>
      </c>
      <c r="K89" s="225">
        <v>55</v>
      </c>
      <c r="L89" s="230">
        <f t="shared" si="12"/>
        <v>44000</v>
      </c>
      <c r="M89" s="225" t="s">
        <v>65</v>
      </c>
      <c r="N89" s="225"/>
      <c r="O89" s="11" t="s">
        <v>1290</v>
      </c>
      <c r="P89" s="90">
        <f t="shared" si="13"/>
        <v>44000</v>
      </c>
      <c r="Q89" s="90">
        <f t="shared" si="14"/>
        <v>44000</v>
      </c>
      <c r="R89" s="88">
        <f t="shared" si="15"/>
        <v>0</v>
      </c>
      <c r="S89" s="2"/>
      <c r="T89" s="1"/>
      <c r="U89" s="2"/>
      <c r="V89" s="2"/>
      <c r="W89" s="2"/>
      <c r="X89" s="2"/>
      <c r="Y89" s="2"/>
      <c r="Z89" s="31"/>
      <c r="AA89" s="31"/>
    </row>
    <row r="90" ht="21" customHeight="1" spans="1:27">
      <c r="A90" s="29">
        <v>45</v>
      </c>
      <c r="B90" s="29" t="s">
        <v>43</v>
      </c>
      <c r="C90" s="29">
        <v>1503</v>
      </c>
      <c r="D90" s="29" t="s">
        <v>1287</v>
      </c>
      <c r="E90" s="225" t="s">
        <v>1364</v>
      </c>
      <c r="F90" s="11"/>
      <c r="G90" s="225" t="s">
        <v>62</v>
      </c>
      <c r="H90" s="225" t="s">
        <v>1364</v>
      </c>
      <c r="I90" s="225" t="s">
        <v>125</v>
      </c>
      <c r="J90" s="225">
        <v>36000</v>
      </c>
      <c r="K90" s="225">
        <v>1</v>
      </c>
      <c r="L90" s="230">
        <f t="shared" si="12"/>
        <v>36000</v>
      </c>
      <c r="M90" s="225" t="s">
        <v>65</v>
      </c>
      <c r="N90" s="225"/>
      <c r="O90" s="11" t="s">
        <v>1290</v>
      </c>
      <c r="P90" s="90">
        <f t="shared" si="13"/>
        <v>36000</v>
      </c>
      <c r="Q90" s="90">
        <f t="shared" si="14"/>
        <v>36000</v>
      </c>
      <c r="R90" s="88">
        <f t="shared" si="15"/>
        <v>0</v>
      </c>
      <c r="S90" s="2"/>
      <c r="T90" s="1"/>
      <c r="U90" s="2"/>
      <c r="V90" s="2"/>
      <c r="W90" s="2"/>
      <c r="X90" s="2"/>
      <c r="Y90" s="2"/>
      <c r="Z90" s="31"/>
      <c r="AA90" s="31"/>
    </row>
    <row r="91" ht="21" customHeight="1" spans="1:27">
      <c r="A91" s="29">
        <v>46</v>
      </c>
      <c r="B91" s="29" t="s">
        <v>43</v>
      </c>
      <c r="C91" s="29">
        <v>1503</v>
      </c>
      <c r="D91" s="29" t="s">
        <v>1287</v>
      </c>
      <c r="E91" s="225" t="s">
        <v>1365</v>
      </c>
      <c r="F91" s="11"/>
      <c r="G91" s="225" t="s">
        <v>62</v>
      </c>
      <c r="H91" s="225" t="s">
        <v>1365</v>
      </c>
      <c r="I91" s="225" t="s">
        <v>125</v>
      </c>
      <c r="J91" s="225">
        <v>6</v>
      </c>
      <c r="K91" s="225">
        <v>2220</v>
      </c>
      <c r="L91" s="230">
        <f t="shared" si="12"/>
        <v>13320</v>
      </c>
      <c r="M91" s="225" t="s">
        <v>65</v>
      </c>
      <c r="N91" s="225"/>
      <c r="O91" s="11" t="s">
        <v>1290</v>
      </c>
      <c r="P91" s="90">
        <f t="shared" si="13"/>
        <v>13320</v>
      </c>
      <c r="Q91" s="90">
        <f t="shared" si="14"/>
        <v>13320</v>
      </c>
      <c r="R91" s="88">
        <f t="shared" si="15"/>
        <v>0</v>
      </c>
      <c r="S91" s="2"/>
      <c r="T91" s="1"/>
      <c r="U91" s="2"/>
      <c r="V91" s="2"/>
      <c r="W91" s="2"/>
      <c r="X91" s="2"/>
      <c r="Y91" s="2"/>
      <c r="Z91" s="31"/>
      <c r="AA91" s="31"/>
    </row>
    <row r="92" ht="21" customHeight="1" spans="1:27">
      <c r="A92" s="29">
        <v>47</v>
      </c>
      <c r="B92" s="29" t="s">
        <v>43</v>
      </c>
      <c r="C92" s="29">
        <v>1503</v>
      </c>
      <c r="D92" s="29" t="s">
        <v>1287</v>
      </c>
      <c r="E92" s="225" t="s">
        <v>1366</v>
      </c>
      <c r="F92" s="11"/>
      <c r="G92" s="225" t="s">
        <v>62</v>
      </c>
      <c r="H92" s="225" t="s">
        <v>1366</v>
      </c>
      <c r="I92" s="225" t="s">
        <v>125</v>
      </c>
      <c r="J92" s="225">
        <v>49</v>
      </c>
      <c r="K92" s="225">
        <v>1000</v>
      </c>
      <c r="L92" s="230">
        <f t="shared" si="12"/>
        <v>49000</v>
      </c>
      <c r="M92" s="225" t="s">
        <v>65</v>
      </c>
      <c r="N92" s="225"/>
      <c r="O92" s="11" t="s">
        <v>1290</v>
      </c>
      <c r="P92" s="90">
        <f t="shared" si="13"/>
        <v>49000</v>
      </c>
      <c r="Q92" s="90">
        <f t="shared" si="14"/>
        <v>49000</v>
      </c>
      <c r="R92" s="88">
        <f t="shared" si="15"/>
        <v>0</v>
      </c>
      <c r="S92" s="2"/>
      <c r="T92" s="1"/>
      <c r="U92" s="2"/>
      <c r="V92" s="2"/>
      <c r="W92" s="2"/>
      <c r="X92" s="2"/>
      <c r="Y92" s="2"/>
      <c r="Z92" s="31"/>
      <c r="AA92" s="31"/>
    </row>
    <row r="93" ht="21" customHeight="1" spans="1:27">
      <c r="A93" s="29">
        <v>48</v>
      </c>
      <c r="B93" s="29" t="s">
        <v>43</v>
      </c>
      <c r="C93" s="29">
        <v>1503</v>
      </c>
      <c r="D93" s="29" t="s">
        <v>1287</v>
      </c>
      <c r="E93" s="225" t="s">
        <v>1367</v>
      </c>
      <c r="F93" s="11"/>
      <c r="G93" s="225" t="s">
        <v>62</v>
      </c>
      <c r="H93" s="225" t="s">
        <v>1367</v>
      </c>
      <c r="I93" s="225" t="s">
        <v>125</v>
      </c>
      <c r="J93" s="225">
        <v>1340</v>
      </c>
      <c r="K93" s="225">
        <v>20</v>
      </c>
      <c r="L93" s="230">
        <f t="shared" si="12"/>
        <v>26800</v>
      </c>
      <c r="M93" s="225" t="s">
        <v>65</v>
      </c>
      <c r="N93" s="225"/>
      <c r="O93" s="11" t="s">
        <v>1290</v>
      </c>
      <c r="P93" s="90">
        <f t="shared" si="13"/>
        <v>26800</v>
      </c>
      <c r="Q93" s="90">
        <f t="shared" si="14"/>
        <v>26800</v>
      </c>
      <c r="R93" s="88">
        <f t="shared" si="15"/>
        <v>0</v>
      </c>
      <c r="S93" s="2"/>
      <c r="T93" s="1"/>
      <c r="U93" s="2"/>
      <c r="V93" s="2"/>
      <c r="W93" s="2"/>
      <c r="X93" s="2"/>
      <c r="Y93" s="2"/>
      <c r="Z93" s="31"/>
      <c r="AA93" s="31"/>
    </row>
    <row r="94" ht="21" customHeight="1" spans="1:27">
      <c r="A94" s="29">
        <v>49</v>
      </c>
      <c r="B94" s="29" t="s">
        <v>43</v>
      </c>
      <c r="C94" s="29">
        <v>1503</v>
      </c>
      <c r="D94" s="29" t="s">
        <v>1287</v>
      </c>
      <c r="E94" s="225" t="s">
        <v>1368</v>
      </c>
      <c r="F94" s="11"/>
      <c r="G94" s="225" t="s">
        <v>62</v>
      </c>
      <c r="H94" s="225" t="s">
        <v>1368</v>
      </c>
      <c r="I94" s="225" t="s">
        <v>125</v>
      </c>
      <c r="J94" s="225">
        <v>1840</v>
      </c>
      <c r="K94" s="225">
        <v>20</v>
      </c>
      <c r="L94" s="230">
        <f t="shared" si="12"/>
        <v>36800</v>
      </c>
      <c r="M94" s="225" t="s">
        <v>65</v>
      </c>
      <c r="N94" s="225"/>
      <c r="O94" s="11" t="s">
        <v>1290</v>
      </c>
      <c r="P94" s="90">
        <f t="shared" si="13"/>
        <v>36800</v>
      </c>
      <c r="Q94" s="90">
        <f t="shared" si="14"/>
        <v>36800</v>
      </c>
      <c r="R94" s="88">
        <f t="shared" si="15"/>
        <v>0</v>
      </c>
      <c r="S94" s="2"/>
      <c r="T94" s="1"/>
      <c r="U94" s="2"/>
      <c r="V94" s="2"/>
      <c r="W94" s="2"/>
      <c r="X94" s="2"/>
      <c r="Y94" s="2"/>
      <c r="Z94" s="31"/>
      <c r="AA94" s="31"/>
    </row>
    <row r="95" ht="21" customHeight="1" spans="1:27">
      <c r="A95" s="29">
        <v>50</v>
      </c>
      <c r="B95" s="29" t="s">
        <v>43</v>
      </c>
      <c r="C95" s="29">
        <v>1503</v>
      </c>
      <c r="D95" s="29" t="s">
        <v>1287</v>
      </c>
      <c r="E95" s="225" t="s">
        <v>1369</v>
      </c>
      <c r="F95" s="11"/>
      <c r="G95" s="225" t="s">
        <v>62</v>
      </c>
      <c r="H95" s="225" t="s">
        <v>1369</v>
      </c>
      <c r="I95" s="225" t="s">
        <v>125</v>
      </c>
      <c r="J95" s="225">
        <v>29800</v>
      </c>
      <c r="K95" s="225">
        <v>1</v>
      </c>
      <c r="L95" s="230">
        <f t="shared" si="12"/>
        <v>29800</v>
      </c>
      <c r="M95" s="225" t="s">
        <v>65</v>
      </c>
      <c r="N95" s="225"/>
      <c r="O95" s="11" t="s">
        <v>1290</v>
      </c>
      <c r="P95" s="90">
        <f t="shared" si="13"/>
        <v>29800</v>
      </c>
      <c r="Q95" s="90">
        <f t="shared" si="14"/>
        <v>29800</v>
      </c>
      <c r="R95" s="88">
        <f t="shared" si="15"/>
        <v>0</v>
      </c>
      <c r="S95" s="2"/>
      <c r="T95" s="64"/>
      <c r="U95" s="2"/>
      <c r="V95" s="2"/>
      <c r="W95" s="2"/>
      <c r="X95" s="2"/>
      <c r="Y95" s="2"/>
      <c r="Z95" s="66"/>
      <c r="AA95" s="66"/>
    </row>
    <row r="96" ht="21" customHeight="1" spans="1:27">
      <c r="A96" s="29">
        <v>51</v>
      </c>
      <c r="B96" s="29" t="s">
        <v>43</v>
      </c>
      <c r="C96" s="29">
        <v>1503</v>
      </c>
      <c r="D96" s="29" t="s">
        <v>1287</v>
      </c>
      <c r="E96" s="225" t="s">
        <v>118</v>
      </c>
      <c r="F96" s="11"/>
      <c r="G96" s="225" t="s">
        <v>62</v>
      </c>
      <c r="H96" s="225" t="s">
        <v>118</v>
      </c>
      <c r="I96" s="225" t="s">
        <v>125</v>
      </c>
      <c r="J96" s="225">
        <v>4800</v>
      </c>
      <c r="K96" s="225">
        <v>3</v>
      </c>
      <c r="L96" s="230">
        <f t="shared" si="12"/>
        <v>14400</v>
      </c>
      <c r="M96" s="225" t="s">
        <v>65</v>
      </c>
      <c r="N96" s="225"/>
      <c r="O96" s="11" t="s">
        <v>1290</v>
      </c>
      <c r="P96" s="90">
        <f t="shared" si="13"/>
        <v>14400</v>
      </c>
      <c r="Q96" s="90">
        <f t="shared" si="14"/>
        <v>14400</v>
      </c>
      <c r="R96" s="88">
        <f t="shared" si="15"/>
        <v>0</v>
      </c>
      <c r="S96" s="2"/>
      <c r="T96" s="1"/>
      <c r="U96" s="2"/>
      <c r="V96" s="2"/>
      <c r="W96" s="2"/>
      <c r="X96" s="2"/>
      <c r="Y96" s="2"/>
      <c r="Z96" s="31"/>
      <c r="AA96" s="31"/>
    </row>
    <row r="97" ht="21" customHeight="1" spans="1:27">
      <c r="A97" s="29">
        <v>52</v>
      </c>
      <c r="B97" s="29" t="s">
        <v>43</v>
      </c>
      <c r="C97" s="29">
        <v>1503</v>
      </c>
      <c r="D97" s="29" t="s">
        <v>1287</v>
      </c>
      <c r="E97" s="225" t="s">
        <v>1370</v>
      </c>
      <c r="F97" s="225" t="s">
        <v>170</v>
      </c>
      <c r="G97" s="225" t="s">
        <v>62</v>
      </c>
      <c r="H97" s="225" t="s">
        <v>1370</v>
      </c>
      <c r="I97" s="225" t="s">
        <v>290</v>
      </c>
      <c r="J97" s="225">
        <v>300</v>
      </c>
      <c r="K97" s="225">
        <v>160</v>
      </c>
      <c r="L97" s="230">
        <f t="shared" si="12"/>
        <v>48000</v>
      </c>
      <c r="M97" s="225" t="s">
        <v>65</v>
      </c>
      <c r="N97" s="225"/>
      <c r="O97" s="11" t="s">
        <v>1290</v>
      </c>
      <c r="P97" s="90">
        <f t="shared" si="13"/>
        <v>48000</v>
      </c>
      <c r="Q97" s="90">
        <f t="shared" si="14"/>
        <v>48000</v>
      </c>
      <c r="R97" s="88">
        <f t="shared" si="15"/>
        <v>0</v>
      </c>
      <c r="S97" s="2"/>
      <c r="T97" s="1"/>
      <c r="U97" s="2"/>
      <c r="V97" s="2"/>
      <c r="W97" s="2"/>
      <c r="X97" s="2"/>
      <c r="Y97" s="2"/>
      <c r="Z97" s="31"/>
      <c r="AA97" s="31"/>
    </row>
    <row r="98" ht="21" customHeight="1" spans="1:27">
      <c r="A98" s="29">
        <v>53</v>
      </c>
      <c r="B98" s="87" t="s">
        <v>43</v>
      </c>
      <c r="C98" s="11"/>
      <c r="D98" s="29" t="s">
        <v>1287</v>
      </c>
      <c r="E98" s="241" t="s">
        <v>1371</v>
      </c>
      <c r="F98" s="225" t="s">
        <v>170</v>
      </c>
      <c r="G98" s="225" t="s">
        <v>94</v>
      </c>
      <c r="H98" s="241" t="s">
        <v>1371</v>
      </c>
      <c r="I98" s="225" t="s">
        <v>290</v>
      </c>
      <c r="J98" s="225">
        <v>168</v>
      </c>
      <c r="K98" s="225">
        <v>100</v>
      </c>
      <c r="L98" s="230">
        <f t="shared" si="12"/>
        <v>16800</v>
      </c>
      <c r="M98" s="225" t="s">
        <v>65</v>
      </c>
      <c r="N98" s="225"/>
      <c r="O98" s="11" t="s">
        <v>1290</v>
      </c>
      <c r="P98" s="90">
        <f t="shared" si="13"/>
        <v>16800</v>
      </c>
      <c r="Q98" s="90">
        <f t="shared" si="14"/>
        <v>16800</v>
      </c>
      <c r="R98" s="88"/>
      <c r="S98" s="2"/>
      <c r="T98" s="1"/>
      <c r="U98" s="2"/>
      <c r="V98" s="2"/>
      <c r="W98" s="2"/>
      <c r="X98" s="2"/>
      <c r="Y98" s="2"/>
      <c r="Z98" s="31"/>
      <c r="AA98" s="31"/>
    </row>
    <row r="99" ht="21" customHeight="1" spans="1:27">
      <c r="A99" s="29">
        <v>54</v>
      </c>
      <c r="B99" s="29" t="s">
        <v>43</v>
      </c>
      <c r="C99" s="29">
        <v>1503</v>
      </c>
      <c r="D99" s="29" t="s">
        <v>1287</v>
      </c>
      <c r="E99" s="225" t="s">
        <v>336</v>
      </c>
      <c r="F99" s="11" t="s">
        <v>1280</v>
      </c>
      <c r="G99" s="225"/>
      <c r="H99" s="225"/>
      <c r="I99" s="225"/>
      <c r="J99" s="225"/>
      <c r="K99" s="225"/>
      <c r="L99" s="225">
        <f>SUM(L100:L106)</f>
        <v>211600</v>
      </c>
      <c r="M99" s="225">
        <f>SUM(M100:M106)</f>
        <v>0</v>
      </c>
      <c r="N99" s="225"/>
      <c r="O99" s="225">
        <f>SUM(O100:O106)</f>
        <v>0</v>
      </c>
      <c r="P99" s="243">
        <f>SUM(P100:P106)</f>
        <v>211600</v>
      </c>
      <c r="Q99" s="90">
        <f t="shared" si="14"/>
        <v>211600</v>
      </c>
      <c r="R99" s="243">
        <f>SUM(R100:R106)</f>
        <v>0</v>
      </c>
      <c r="S99" s="2"/>
      <c r="T99" s="64"/>
      <c r="U99" s="2"/>
      <c r="V99" s="2"/>
      <c r="W99" s="2"/>
      <c r="X99" s="2"/>
      <c r="Y99" s="2"/>
      <c r="Z99" s="66"/>
      <c r="AA99" s="66"/>
    </row>
    <row r="100" ht="21" customHeight="1" spans="1:27">
      <c r="A100" s="29">
        <v>55</v>
      </c>
      <c r="B100" s="29" t="s">
        <v>43</v>
      </c>
      <c r="C100" s="29">
        <v>1503</v>
      </c>
      <c r="D100" s="29" t="s">
        <v>1287</v>
      </c>
      <c r="E100" s="56" t="s">
        <v>1372</v>
      </c>
      <c r="F100" s="225" t="s">
        <v>170</v>
      </c>
      <c r="G100" s="225" t="s">
        <v>174</v>
      </c>
      <c r="H100" s="111" t="s">
        <v>1373</v>
      </c>
      <c r="I100" s="244" t="s">
        <v>290</v>
      </c>
      <c r="J100" s="244">
        <v>300</v>
      </c>
      <c r="K100" s="244">
        <v>121</v>
      </c>
      <c r="L100" s="230">
        <f t="shared" ref="L100:L106" si="16">J100*K100</f>
        <v>36300</v>
      </c>
      <c r="M100" s="225" t="s">
        <v>65</v>
      </c>
      <c r="N100" s="225"/>
      <c r="O100" s="11" t="s">
        <v>1290</v>
      </c>
      <c r="P100" s="90">
        <f t="shared" ref="P100:P106" si="17">L100</f>
        <v>36300</v>
      </c>
      <c r="Q100" s="90">
        <f t="shared" si="14"/>
        <v>36300</v>
      </c>
      <c r="R100" s="88">
        <f>SUM(P100-Q100)</f>
        <v>0</v>
      </c>
      <c r="S100" s="2"/>
      <c r="T100" s="1"/>
      <c r="U100" s="2"/>
      <c r="V100" s="2"/>
      <c r="W100" s="2"/>
      <c r="X100" s="2"/>
      <c r="Y100" s="2"/>
      <c r="Z100" s="31"/>
      <c r="AA100" s="31"/>
    </row>
    <row r="101" ht="21" customHeight="1" spans="1:27">
      <c r="A101" s="29">
        <v>56</v>
      </c>
      <c r="B101" s="29" t="s">
        <v>43</v>
      </c>
      <c r="C101" s="29">
        <v>1503</v>
      </c>
      <c r="D101" s="29" t="s">
        <v>1287</v>
      </c>
      <c r="E101" s="56" t="s">
        <v>1372</v>
      </c>
      <c r="F101" s="225" t="s">
        <v>170</v>
      </c>
      <c r="G101" s="225" t="s">
        <v>174</v>
      </c>
      <c r="H101" s="225" t="s">
        <v>1374</v>
      </c>
      <c r="I101" s="244" t="s">
        <v>290</v>
      </c>
      <c r="J101" s="225">
        <v>300</v>
      </c>
      <c r="K101" s="225">
        <v>122</v>
      </c>
      <c r="L101" s="230">
        <f t="shared" si="16"/>
        <v>36600</v>
      </c>
      <c r="M101" s="225" t="s">
        <v>65</v>
      </c>
      <c r="N101" s="225"/>
      <c r="O101" s="11" t="s">
        <v>1290</v>
      </c>
      <c r="P101" s="90">
        <f t="shared" si="17"/>
        <v>36600</v>
      </c>
      <c r="Q101" s="90">
        <f t="shared" si="14"/>
        <v>36600</v>
      </c>
      <c r="R101" s="88">
        <f>SUM(P101-Q101)</f>
        <v>0</v>
      </c>
      <c r="S101" s="2"/>
      <c r="T101" s="1"/>
      <c r="U101" s="2"/>
      <c r="V101" s="2"/>
      <c r="W101" s="2"/>
      <c r="X101" s="2"/>
      <c r="Y101" s="2"/>
      <c r="Z101" s="31"/>
      <c r="AA101" s="31"/>
    </row>
    <row r="102" ht="21" customHeight="1" spans="1:27">
      <c r="A102" s="29">
        <v>57</v>
      </c>
      <c r="B102" s="29" t="s">
        <v>43</v>
      </c>
      <c r="C102" s="29">
        <v>1503</v>
      </c>
      <c r="D102" s="29" t="s">
        <v>1287</v>
      </c>
      <c r="E102" s="56" t="s">
        <v>1372</v>
      </c>
      <c r="F102" s="225" t="s">
        <v>170</v>
      </c>
      <c r="G102" s="225" t="s">
        <v>174</v>
      </c>
      <c r="H102" s="225" t="s">
        <v>1375</v>
      </c>
      <c r="I102" s="244" t="s">
        <v>290</v>
      </c>
      <c r="J102" s="225">
        <v>300</v>
      </c>
      <c r="K102" s="225">
        <v>91</v>
      </c>
      <c r="L102" s="230">
        <f t="shared" si="16"/>
        <v>27300</v>
      </c>
      <c r="M102" s="225" t="s">
        <v>65</v>
      </c>
      <c r="N102" s="225"/>
      <c r="O102" s="11" t="s">
        <v>1290</v>
      </c>
      <c r="P102" s="90">
        <f t="shared" si="17"/>
        <v>27300</v>
      </c>
      <c r="Q102" s="90">
        <f t="shared" si="14"/>
        <v>27300</v>
      </c>
      <c r="R102" s="88">
        <f>SUM(P102-Q102)</f>
        <v>0</v>
      </c>
      <c r="S102" s="2"/>
      <c r="T102" s="1"/>
      <c r="U102" s="2"/>
      <c r="V102" s="2"/>
      <c r="W102" s="2"/>
      <c r="X102" s="2"/>
      <c r="Y102" s="2"/>
      <c r="Z102" s="31"/>
      <c r="AA102" s="31"/>
    </row>
    <row r="103" ht="21" customHeight="1" spans="1:27">
      <c r="A103" s="29">
        <v>58</v>
      </c>
      <c r="B103" s="29" t="s">
        <v>43</v>
      </c>
      <c r="C103" s="29">
        <v>1504</v>
      </c>
      <c r="D103" s="29" t="s">
        <v>1287</v>
      </c>
      <c r="E103" s="56" t="s">
        <v>1372</v>
      </c>
      <c r="F103" s="225" t="s">
        <v>170</v>
      </c>
      <c r="G103" s="225" t="s">
        <v>174</v>
      </c>
      <c r="H103" s="225" t="s">
        <v>1376</v>
      </c>
      <c r="I103" s="244" t="s">
        <v>290</v>
      </c>
      <c r="J103" s="225">
        <v>300</v>
      </c>
      <c r="K103" s="225">
        <v>98</v>
      </c>
      <c r="L103" s="230">
        <f t="shared" si="16"/>
        <v>29400</v>
      </c>
      <c r="M103" s="225" t="s">
        <v>65</v>
      </c>
      <c r="N103" s="225"/>
      <c r="O103" s="11" t="s">
        <v>1290</v>
      </c>
      <c r="P103" s="90">
        <f t="shared" si="17"/>
        <v>29400</v>
      </c>
      <c r="Q103" s="90">
        <f t="shared" si="14"/>
        <v>29400</v>
      </c>
      <c r="R103" s="88">
        <f>SUM(P103-Q103)</f>
        <v>0</v>
      </c>
      <c r="S103" s="238"/>
      <c r="T103" s="156"/>
      <c r="U103" s="238"/>
      <c r="V103" s="238"/>
      <c r="W103" s="238"/>
      <c r="X103" s="238"/>
      <c r="Y103" s="238"/>
      <c r="Z103" s="240"/>
      <c r="AA103" s="240"/>
    </row>
    <row r="104" ht="21" customHeight="1" spans="1:27">
      <c r="A104" s="29">
        <v>59</v>
      </c>
      <c r="B104" s="29" t="s">
        <v>43</v>
      </c>
      <c r="C104" s="29">
        <v>1505</v>
      </c>
      <c r="D104" s="29" t="s">
        <v>1287</v>
      </c>
      <c r="E104" s="56" t="s">
        <v>1372</v>
      </c>
      <c r="F104" s="225" t="s">
        <v>170</v>
      </c>
      <c r="G104" s="225" t="s">
        <v>94</v>
      </c>
      <c r="H104" s="225" t="s">
        <v>1377</v>
      </c>
      <c r="I104" s="244" t="s">
        <v>855</v>
      </c>
      <c r="J104" s="225">
        <v>5000</v>
      </c>
      <c r="K104" s="225">
        <v>2</v>
      </c>
      <c r="L104" s="230">
        <f t="shared" si="16"/>
        <v>10000</v>
      </c>
      <c r="M104" s="225" t="s">
        <v>65</v>
      </c>
      <c r="N104" s="225"/>
      <c r="O104" s="11" t="s">
        <v>1290</v>
      </c>
      <c r="P104" s="90">
        <f t="shared" si="17"/>
        <v>10000</v>
      </c>
      <c r="Q104" s="90">
        <f t="shared" si="14"/>
        <v>10000</v>
      </c>
      <c r="R104" s="88">
        <f>SUM(P104-Q104)</f>
        <v>0</v>
      </c>
      <c r="S104" s="249">
        <v>30000</v>
      </c>
      <c r="T104" s="248"/>
      <c r="U104" s="2"/>
      <c r="V104" s="2"/>
      <c r="W104" s="2"/>
      <c r="X104" s="2"/>
      <c r="Y104" s="2"/>
      <c r="Z104" s="66"/>
      <c r="AA104" s="66"/>
    </row>
    <row r="105" ht="21" customHeight="1" spans="1:27">
      <c r="A105" s="29">
        <v>60</v>
      </c>
      <c r="B105" s="29" t="s">
        <v>43</v>
      </c>
      <c r="C105" s="29">
        <v>1506</v>
      </c>
      <c r="D105" s="29" t="s">
        <v>1287</v>
      </c>
      <c r="E105" s="56" t="s">
        <v>1372</v>
      </c>
      <c r="F105" s="225" t="s">
        <v>170</v>
      </c>
      <c r="G105" s="225" t="s">
        <v>174</v>
      </c>
      <c r="H105" s="225" t="s">
        <v>1378</v>
      </c>
      <c r="I105" s="244" t="s">
        <v>290</v>
      </c>
      <c r="J105" s="225">
        <v>300</v>
      </c>
      <c r="K105" s="225">
        <v>90</v>
      </c>
      <c r="L105" s="230">
        <f t="shared" si="16"/>
        <v>27000</v>
      </c>
      <c r="M105" s="225" t="s">
        <v>65</v>
      </c>
      <c r="N105" s="225"/>
      <c r="O105" s="11" t="s">
        <v>1290</v>
      </c>
      <c r="P105" s="90">
        <f t="shared" si="17"/>
        <v>27000</v>
      </c>
      <c r="Q105" s="90">
        <f t="shared" si="14"/>
        <v>27000</v>
      </c>
      <c r="R105" s="88"/>
      <c r="S105" s="249">
        <v>8000</v>
      </c>
      <c r="T105" s="248"/>
      <c r="U105" s="2"/>
      <c r="V105" s="2"/>
      <c r="W105" s="2"/>
      <c r="X105" s="2"/>
      <c r="Y105" s="2"/>
      <c r="Z105" s="66"/>
      <c r="AA105" s="66"/>
    </row>
    <row r="106" ht="21" customHeight="1" spans="1:27">
      <c r="A106" s="29">
        <v>61</v>
      </c>
      <c r="B106" s="29" t="s">
        <v>43</v>
      </c>
      <c r="C106" s="29">
        <v>1503</v>
      </c>
      <c r="D106" s="29" t="s">
        <v>1287</v>
      </c>
      <c r="E106" s="56" t="s">
        <v>1372</v>
      </c>
      <c r="F106" s="225" t="s">
        <v>170</v>
      </c>
      <c r="G106" s="225" t="s">
        <v>174</v>
      </c>
      <c r="H106" s="225" t="s">
        <v>1379</v>
      </c>
      <c r="I106" s="244" t="s">
        <v>290</v>
      </c>
      <c r="J106" s="225">
        <v>500</v>
      </c>
      <c r="K106" s="225">
        <v>90</v>
      </c>
      <c r="L106" s="230">
        <f t="shared" si="16"/>
        <v>45000</v>
      </c>
      <c r="M106" s="225" t="s">
        <v>65</v>
      </c>
      <c r="N106" s="225"/>
      <c r="O106" s="11" t="s">
        <v>1290</v>
      </c>
      <c r="P106" s="90">
        <f t="shared" si="17"/>
        <v>45000</v>
      </c>
      <c r="Q106" s="90">
        <f t="shared" si="14"/>
        <v>45000</v>
      </c>
      <c r="R106" s="88">
        <f>SUM(P106-Q106)</f>
        <v>0</v>
      </c>
      <c r="S106" s="249">
        <v>48000</v>
      </c>
      <c r="T106" s="248"/>
      <c r="U106" s="2"/>
      <c r="V106" s="2"/>
      <c r="W106" s="2"/>
      <c r="X106" s="2"/>
      <c r="Y106" s="2"/>
      <c r="Z106" s="66"/>
      <c r="AA106" s="66"/>
    </row>
    <row r="107" ht="21" customHeight="1" spans="1:27">
      <c r="A107" s="220" t="s">
        <v>1380</v>
      </c>
      <c r="B107" s="221"/>
      <c r="C107" s="221"/>
      <c r="D107" s="221"/>
      <c r="E107" s="222"/>
      <c r="F107" s="216" t="s">
        <v>21</v>
      </c>
      <c r="G107" s="216"/>
      <c r="H107" s="216"/>
      <c r="I107" s="216"/>
      <c r="J107" s="245"/>
      <c r="K107" s="216"/>
      <c r="L107" s="246">
        <f>SUM(L108:L157)</f>
        <v>934040</v>
      </c>
      <c r="M107" s="246">
        <f>SUM(M108:M157)</f>
        <v>0</v>
      </c>
      <c r="N107" s="246"/>
      <c r="O107" s="246"/>
      <c r="P107" s="247">
        <f>SUM(P108:P157)</f>
        <v>934040</v>
      </c>
      <c r="Q107" s="247">
        <f>SUM(Q108:Q157)</f>
        <v>934040</v>
      </c>
      <c r="R107" s="247">
        <v>0</v>
      </c>
      <c r="S107" s="249">
        <v>13200</v>
      </c>
      <c r="T107" s="248"/>
      <c r="U107" s="2"/>
      <c r="V107" s="2"/>
      <c r="W107" s="2"/>
      <c r="X107" s="2"/>
      <c r="Y107" s="2"/>
      <c r="Z107" s="66"/>
      <c r="AA107" s="66"/>
    </row>
    <row r="108" ht="21" customHeight="1" spans="1:27">
      <c r="A108" s="29">
        <v>1</v>
      </c>
      <c r="B108" s="29" t="s">
        <v>43</v>
      </c>
      <c r="C108" s="29">
        <v>1504</v>
      </c>
      <c r="D108" s="29" t="s">
        <v>1380</v>
      </c>
      <c r="E108" s="29" t="s">
        <v>1381</v>
      </c>
      <c r="F108" s="29" t="s">
        <v>1382</v>
      </c>
      <c r="G108" s="29" t="s">
        <v>62</v>
      </c>
      <c r="H108" s="29" t="s">
        <v>1383</v>
      </c>
      <c r="I108" s="29"/>
      <c r="J108" s="248">
        <v>15000</v>
      </c>
      <c r="K108" s="29">
        <v>2</v>
      </c>
      <c r="L108" s="248">
        <v>30000</v>
      </c>
      <c r="M108" s="29" t="s">
        <v>197</v>
      </c>
      <c r="N108" s="29"/>
      <c r="O108" s="29">
        <v>201904</v>
      </c>
      <c r="P108" s="90">
        <f t="shared" ref="P108:P139" si="18">L108</f>
        <v>30000</v>
      </c>
      <c r="Q108" s="90">
        <v>30000</v>
      </c>
      <c r="R108" s="90"/>
      <c r="S108" s="249">
        <v>4000</v>
      </c>
      <c r="T108" s="248"/>
      <c r="U108" s="2"/>
      <c r="V108" s="2"/>
      <c r="W108" s="2"/>
      <c r="X108" s="2"/>
      <c r="Y108" s="2"/>
      <c r="Z108" s="66"/>
      <c r="AA108" s="66"/>
    </row>
    <row r="109" ht="21" customHeight="1" spans="1:27">
      <c r="A109" s="29">
        <v>2</v>
      </c>
      <c r="B109" s="29" t="s">
        <v>43</v>
      </c>
      <c r="C109" s="29">
        <v>1504</v>
      </c>
      <c r="D109" s="29" t="s">
        <v>1380</v>
      </c>
      <c r="E109" s="29" t="s">
        <v>1381</v>
      </c>
      <c r="F109" s="29" t="s">
        <v>1382</v>
      </c>
      <c r="G109" s="29" t="s">
        <v>62</v>
      </c>
      <c r="H109" s="29" t="s">
        <v>1384</v>
      </c>
      <c r="I109" s="29"/>
      <c r="J109" s="248">
        <v>1000</v>
      </c>
      <c r="K109" s="29">
        <v>8</v>
      </c>
      <c r="L109" s="248">
        <v>8000</v>
      </c>
      <c r="M109" s="29" t="s">
        <v>197</v>
      </c>
      <c r="N109" s="29"/>
      <c r="O109" s="29">
        <v>201905</v>
      </c>
      <c r="P109" s="90">
        <f t="shared" si="18"/>
        <v>8000</v>
      </c>
      <c r="Q109" s="90">
        <v>8000</v>
      </c>
      <c r="R109" s="90">
        <v>0</v>
      </c>
      <c r="S109" s="249">
        <v>4000</v>
      </c>
      <c r="T109" s="248"/>
      <c r="U109" s="2"/>
      <c r="V109" s="2"/>
      <c r="W109" s="2"/>
      <c r="X109" s="2"/>
      <c r="Y109" s="2"/>
      <c r="Z109" s="66"/>
      <c r="AA109" s="66"/>
    </row>
    <row r="110" ht="21" customHeight="1" spans="1:27">
      <c r="A110" s="29">
        <v>3</v>
      </c>
      <c r="B110" s="29" t="s">
        <v>43</v>
      </c>
      <c r="C110" s="29"/>
      <c r="D110" s="29" t="s">
        <v>1380</v>
      </c>
      <c r="E110" s="29" t="s">
        <v>1385</v>
      </c>
      <c r="F110" s="29" t="s">
        <v>1382</v>
      </c>
      <c r="G110" s="29" t="s">
        <v>62</v>
      </c>
      <c r="H110" s="29" t="s">
        <v>1386</v>
      </c>
      <c r="I110" s="29" t="s">
        <v>105</v>
      </c>
      <c r="J110" s="248">
        <v>240</v>
      </c>
      <c r="K110" s="29">
        <v>200</v>
      </c>
      <c r="L110" s="248">
        <v>48000</v>
      </c>
      <c r="M110" s="29" t="s">
        <v>197</v>
      </c>
      <c r="N110" s="29"/>
      <c r="O110" s="29">
        <v>201904</v>
      </c>
      <c r="P110" s="90">
        <f t="shared" si="18"/>
        <v>48000</v>
      </c>
      <c r="Q110" s="90">
        <v>48000</v>
      </c>
      <c r="R110" s="90">
        <v>0</v>
      </c>
      <c r="S110" s="249">
        <v>1000</v>
      </c>
      <c r="T110" s="248"/>
      <c r="U110" s="2"/>
      <c r="V110" s="2"/>
      <c r="W110" s="2"/>
      <c r="X110" s="2"/>
      <c r="Y110" s="2"/>
      <c r="Z110" s="66"/>
      <c r="AA110" s="66"/>
    </row>
    <row r="111" ht="21" customHeight="1" spans="1:27">
      <c r="A111" s="29">
        <v>4</v>
      </c>
      <c r="B111" s="29" t="s">
        <v>43</v>
      </c>
      <c r="C111" s="29"/>
      <c r="D111" s="29" t="s">
        <v>1380</v>
      </c>
      <c r="E111" s="29" t="s">
        <v>839</v>
      </c>
      <c r="F111" s="29" t="s">
        <v>1382</v>
      </c>
      <c r="G111" s="29" t="s">
        <v>62</v>
      </c>
      <c r="H111" s="29" t="s">
        <v>1387</v>
      </c>
      <c r="I111" s="29" t="s">
        <v>64</v>
      </c>
      <c r="J111" s="248">
        <v>2200</v>
      </c>
      <c r="K111" s="29">
        <v>6</v>
      </c>
      <c r="L111" s="248">
        <v>13200</v>
      </c>
      <c r="M111" s="29" t="s">
        <v>197</v>
      </c>
      <c r="N111" s="29"/>
      <c r="O111" s="29">
        <v>201906</v>
      </c>
      <c r="P111" s="90">
        <f t="shared" si="18"/>
        <v>13200</v>
      </c>
      <c r="Q111" s="90">
        <v>13200</v>
      </c>
      <c r="R111" s="90">
        <v>0</v>
      </c>
      <c r="S111" s="249">
        <v>2000</v>
      </c>
      <c r="T111" s="248"/>
      <c r="U111" s="2"/>
      <c r="V111" s="2"/>
      <c r="W111" s="2"/>
      <c r="X111" s="2"/>
      <c r="Y111" s="2"/>
      <c r="Z111" s="66"/>
      <c r="AA111" s="66"/>
    </row>
    <row r="112" ht="21" customHeight="1" spans="1:27">
      <c r="A112" s="29">
        <v>5</v>
      </c>
      <c r="B112" s="29" t="s">
        <v>43</v>
      </c>
      <c r="C112" s="29"/>
      <c r="D112" s="29" t="s">
        <v>1380</v>
      </c>
      <c r="E112" s="29" t="s">
        <v>839</v>
      </c>
      <c r="F112" s="29" t="s">
        <v>1382</v>
      </c>
      <c r="G112" s="29" t="s">
        <v>62</v>
      </c>
      <c r="H112" s="29" t="s">
        <v>185</v>
      </c>
      <c r="I112" s="29" t="s">
        <v>1388</v>
      </c>
      <c r="J112" s="248">
        <v>80</v>
      </c>
      <c r="K112" s="29">
        <v>50</v>
      </c>
      <c r="L112" s="248">
        <v>4000</v>
      </c>
      <c r="M112" s="29" t="s">
        <v>197</v>
      </c>
      <c r="N112" s="29"/>
      <c r="O112" s="29" t="s">
        <v>1389</v>
      </c>
      <c r="P112" s="90">
        <f t="shared" si="18"/>
        <v>4000</v>
      </c>
      <c r="Q112" s="90">
        <v>4000</v>
      </c>
      <c r="R112" s="90">
        <v>0</v>
      </c>
      <c r="S112" s="249">
        <v>2000</v>
      </c>
      <c r="T112" s="248"/>
      <c r="U112" s="2"/>
      <c r="V112" s="2"/>
      <c r="W112" s="2"/>
      <c r="X112" s="2"/>
      <c r="Y112" s="2"/>
      <c r="Z112" s="66"/>
      <c r="AA112" s="66"/>
    </row>
    <row r="113" ht="21" customHeight="1" spans="1:27">
      <c r="A113" s="29">
        <v>6</v>
      </c>
      <c r="B113" s="29" t="s">
        <v>43</v>
      </c>
      <c r="C113" s="29"/>
      <c r="D113" s="29" t="s">
        <v>1380</v>
      </c>
      <c r="E113" s="29" t="s">
        <v>839</v>
      </c>
      <c r="F113" s="29" t="s">
        <v>1382</v>
      </c>
      <c r="G113" s="29" t="s">
        <v>62</v>
      </c>
      <c r="H113" s="29" t="s">
        <v>185</v>
      </c>
      <c r="I113" s="29" t="s">
        <v>1390</v>
      </c>
      <c r="J113" s="248">
        <v>80</v>
      </c>
      <c r="K113" s="29">
        <v>50</v>
      </c>
      <c r="L113" s="248">
        <v>4000</v>
      </c>
      <c r="M113" s="29" t="s">
        <v>197</v>
      </c>
      <c r="N113" s="29"/>
      <c r="O113" s="29" t="s">
        <v>1389</v>
      </c>
      <c r="P113" s="90">
        <f t="shared" si="18"/>
        <v>4000</v>
      </c>
      <c r="Q113" s="90">
        <v>4000</v>
      </c>
      <c r="R113" s="90">
        <v>0</v>
      </c>
      <c r="S113" s="249">
        <v>5000</v>
      </c>
      <c r="T113" s="248"/>
      <c r="U113" s="2"/>
      <c r="V113" s="2"/>
      <c r="W113" s="2"/>
      <c r="X113" s="2"/>
      <c r="Y113" s="2"/>
      <c r="Z113" s="66"/>
      <c r="AA113" s="66"/>
    </row>
    <row r="114" ht="21" customHeight="1" spans="1:27">
      <c r="A114" s="29">
        <v>7</v>
      </c>
      <c r="B114" s="29" t="s">
        <v>43</v>
      </c>
      <c r="C114" s="29"/>
      <c r="D114" s="29" t="s">
        <v>1380</v>
      </c>
      <c r="E114" s="29" t="s">
        <v>839</v>
      </c>
      <c r="F114" s="29" t="s">
        <v>1382</v>
      </c>
      <c r="G114" s="29" t="s">
        <v>62</v>
      </c>
      <c r="H114" s="29" t="s">
        <v>185</v>
      </c>
      <c r="I114" s="29" t="s">
        <v>1391</v>
      </c>
      <c r="J114" s="248">
        <v>200</v>
      </c>
      <c r="K114" s="29">
        <v>5</v>
      </c>
      <c r="L114" s="248">
        <v>1000</v>
      </c>
      <c r="M114" s="29" t="s">
        <v>197</v>
      </c>
      <c r="N114" s="29"/>
      <c r="O114" s="29" t="s">
        <v>1389</v>
      </c>
      <c r="P114" s="90">
        <f t="shared" si="18"/>
        <v>1000</v>
      </c>
      <c r="Q114" s="90">
        <v>1000</v>
      </c>
      <c r="R114" s="90">
        <v>0</v>
      </c>
      <c r="S114" s="249">
        <v>500</v>
      </c>
      <c r="T114" s="248"/>
      <c r="U114" s="2"/>
      <c r="V114" s="2"/>
      <c r="W114" s="2"/>
      <c r="X114" s="2"/>
      <c r="Y114" s="2"/>
      <c r="Z114" s="66"/>
      <c r="AA114" s="66"/>
    </row>
    <row r="115" ht="21" customHeight="1" spans="1:27">
      <c r="A115" s="29">
        <v>8</v>
      </c>
      <c r="B115" s="29" t="s">
        <v>43</v>
      </c>
      <c r="C115" s="29"/>
      <c r="D115" s="29" t="s">
        <v>1380</v>
      </c>
      <c r="E115" s="29" t="s">
        <v>839</v>
      </c>
      <c r="F115" s="29" t="s">
        <v>1382</v>
      </c>
      <c r="G115" s="29" t="s">
        <v>62</v>
      </c>
      <c r="H115" s="29" t="s">
        <v>187</v>
      </c>
      <c r="I115" s="29" t="s">
        <v>125</v>
      </c>
      <c r="J115" s="248">
        <v>40</v>
      </c>
      <c r="K115" s="29">
        <v>50</v>
      </c>
      <c r="L115" s="248">
        <v>2000</v>
      </c>
      <c r="M115" s="29" t="s">
        <v>197</v>
      </c>
      <c r="N115" s="29"/>
      <c r="O115" s="29" t="s">
        <v>1389</v>
      </c>
      <c r="P115" s="90">
        <f t="shared" si="18"/>
        <v>2000</v>
      </c>
      <c r="Q115" s="90">
        <v>2000</v>
      </c>
      <c r="R115" s="90">
        <v>0</v>
      </c>
      <c r="S115" s="249">
        <v>2100</v>
      </c>
      <c r="T115" s="248"/>
      <c r="U115" s="2"/>
      <c r="V115" s="2"/>
      <c r="W115" s="2"/>
      <c r="X115" s="2"/>
      <c r="Y115" s="2"/>
      <c r="Z115" s="66"/>
      <c r="AA115" s="66"/>
    </row>
    <row r="116" ht="21" customHeight="1" spans="1:27">
      <c r="A116" s="29">
        <v>9</v>
      </c>
      <c r="B116" s="29" t="s">
        <v>43</v>
      </c>
      <c r="C116" s="29"/>
      <c r="D116" s="29" t="s">
        <v>1380</v>
      </c>
      <c r="E116" s="29" t="s">
        <v>839</v>
      </c>
      <c r="F116" s="29" t="s">
        <v>1382</v>
      </c>
      <c r="G116" s="29" t="s">
        <v>62</v>
      </c>
      <c r="H116" s="29" t="s">
        <v>189</v>
      </c>
      <c r="I116" s="29" t="s">
        <v>125</v>
      </c>
      <c r="J116" s="248">
        <v>20</v>
      </c>
      <c r="K116" s="29">
        <v>100</v>
      </c>
      <c r="L116" s="248">
        <v>2000</v>
      </c>
      <c r="M116" s="29" t="s">
        <v>197</v>
      </c>
      <c r="N116" s="29"/>
      <c r="O116" s="29" t="s">
        <v>1389</v>
      </c>
      <c r="P116" s="90">
        <f t="shared" si="18"/>
        <v>2000</v>
      </c>
      <c r="Q116" s="90">
        <v>2000</v>
      </c>
      <c r="R116" s="90">
        <v>0</v>
      </c>
      <c r="S116" s="249">
        <v>1500</v>
      </c>
      <c r="T116" s="248"/>
      <c r="U116" s="2"/>
      <c r="V116" s="2"/>
      <c r="W116" s="2"/>
      <c r="X116" s="2"/>
      <c r="Y116" s="2"/>
      <c r="Z116" s="66"/>
      <c r="AA116" s="66"/>
    </row>
    <row r="117" ht="21" customHeight="1" spans="1:27">
      <c r="A117" s="29">
        <v>10</v>
      </c>
      <c r="B117" s="29" t="s">
        <v>43</v>
      </c>
      <c r="C117" s="29"/>
      <c r="D117" s="29" t="s">
        <v>1380</v>
      </c>
      <c r="E117" s="29" t="s">
        <v>839</v>
      </c>
      <c r="F117" s="29" t="s">
        <v>1382</v>
      </c>
      <c r="G117" s="29" t="s">
        <v>62</v>
      </c>
      <c r="H117" s="29" t="s">
        <v>528</v>
      </c>
      <c r="I117" s="29" t="s">
        <v>125</v>
      </c>
      <c r="J117" s="248">
        <v>100</v>
      </c>
      <c r="K117" s="29">
        <v>50</v>
      </c>
      <c r="L117" s="248">
        <v>5000</v>
      </c>
      <c r="M117" s="29" t="s">
        <v>197</v>
      </c>
      <c r="N117" s="29"/>
      <c r="O117" s="29" t="s">
        <v>1389</v>
      </c>
      <c r="P117" s="90">
        <f t="shared" si="18"/>
        <v>5000</v>
      </c>
      <c r="Q117" s="90">
        <v>5000</v>
      </c>
      <c r="R117" s="90">
        <v>0</v>
      </c>
      <c r="S117" s="249">
        <v>1800</v>
      </c>
      <c r="T117" s="248"/>
      <c r="U117" s="2"/>
      <c r="V117" s="2"/>
      <c r="W117" s="2"/>
      <c r="X117" s="2"/>
      <c r="Y117" s="2"/>
      <c r="Z117" s="31"/>
      <c r="AA117" s="31"/>
    </row>
    <row r="118" ht="21" customHeight="1" spans="1:27">
      <c r="A118" s="29">
        <v>11</v>
      </c>
      <c r="B118" s="29" t="s">
        <v>43</v>
      </c>
      <c r="C118" s="29"/>
      <c r="D118" s="29" t="s">
        <v>1380</v>
      </c>
      <c r="E118" s="29" t="s">
        <v>839</v>
      </c>
      <c r="F118" s="29" t="s">
        <v>1382</v>
      </c>
      <c r="G118" s="29" t="s">
        <v>62</v>
      </c>
      <c r="H118" s="29" t="s">
        <v>1392</v>
      </c>
      <c r="I118" s="29" t="s">
        <v>125</v>
      </c>
      <c r="J118" s="248">
        <v>30</v>
      </c>
      <c r="K118" s="29">
        <v>70</v>
      </c>
      <c r="L118" s="248">
        <v>2100</v>
      </c>
      <c r="M118" s="29" t="s">
        <v>197</v>
      </c>
      <c r="N118" s="29"/>
      <c r="O118" s="29" t="s">
        <v>1389</v>
      </c>
      <c r="P118" s="90">
        <f t="shared" si="18"/>
        <v>2100</v>
      </c>
      <c r="Q118" s="90">
        <v>2100</v>
      </c>
      <c r="R118" s="90">
        <v>0</v>
      </c>
      <c r="S118" s="249">
        <v>1000</v>
      </c>
      <c r="T118" s="248"/>
      <c r="U118" s="2"/>
      <c r="V118" s="2"/>
      <c r="W118" s="2"/>
      <c r="X118" s="2"/>
      <c r="Y118" s="2"/>
      <c r="Z118" s="31"/>
      <c r="AA118" s="31"/>
    </row>
    <row r="119" ht="21" customHeight="1" spans="1:27">
      <c r="A119" s="29">
        <v>12</v>
      </c>
      <c r="B119" s="29" t="s">
        <v>43</v>
      </c>
      <c r="C119" s="29"/>
      <c r="D119" s="29" t="s">
        <v>1380</v>
      </c>
      <c r="E119" s="29" t="s">
        <v>839</v>
      </c>
      <c r="F119" s="29" t="s">
        <v>1382</v>
      </c>
      <c r="G119" s="29" t="s">
        <v>62</v>
      </c>
      <c r="H119" s="29" t="s">
        <v>1393</v>
      </c>
      <c r="I119" s="29" t="s">
        <v>125</v>
      </c>
      <c r="J119" s="248">
        <v>30</v>
      </c>
      <c r="K119" s="29">
        <v>50</v>
      </c>
      <c r="L119" s="248">
        <v>1500</v>
      </c>
      <c r="M119" s="29" t="s">
        <v>197</v>
      </c>
      <c r="N119" s="29"/>
      <c r="O119" s="29" t="s">
        <v>1389</v>
      </c>
      <c r="P119" s="90">
        <f t="shared" si="18"/>
        <v>1500</v>
      </c>
      <c r="Q119" s="90">
        <v>1500</v>
      </c>
      <c r="R119" s="90">
        <v>0</v>
      </c>
      <c r="S119" s="249">
        <v>400</v>
      </c>
      <c r="T119" s="248"/>
      <c r="U119" s="2"/>
      <c r="V119" s="2"/>
      <c r="W119" s="2"/>
      <c r="X119" s="2"/>
      <c r="Y119" s="2"/>
      <c r="Z119" s="31"/>
      <c r="AA119" s="31"/>
    </row>
    <row r="120" ht="21" customHeight="1" spans="1:27">
      <c r="A120" s="29">
        <v>13</v>
      </c>
      <c r="B120" s="29" t="s">
        <v>43</v>
      </c>
      <c r="C120" s="29"/>
      <c r="D120" s="29" t="s">
        <v>1380</v>
      </c>
      <c r="E120" s="29" t="s">
        <v>839</v>
      </c>
      <c r="F120" s="29" t="s">
        <v>1382</v>
      </c>
      <c r="G120" s="29" t="s">
        <v>62</v>
      </c>
      <c r="H120" s="29" t="s">
        <v>1394</v>
      </c>
      <c r="I120" s="29" t="s">
        <v>125</v>
      </c>
      <c r="J120" s="248">
        <v>18</v>
      </c>
      <c r="K120" s="29">
        <v>100</v>
      </c>
      <c r="L120" s="248">
        <v>1800</v>
      </c>
      <c r="M120" s="29" t="s">
        <v>197</v>
      </c>
      <c r="N120" s="29"/>
      <c r="O120" s="29" t="s">
        <v>1389</v>
      </c>
      <c r="P120" s="90">
        <f t="shared" si="18"/>
        <v>1800</v>
      </c>
      <c r="Q120" s="90">
        <v>1800</v>
      </c>
      <c r="R120" s="90">
        <v>0</v>
      </c>
      <c r="S120" s="249">
        <v>4000</v>
      </c>
      <c r="T120" s="248"/>
      <c r="U120" s="2"/>
      <c r="V120" s="2"/>
      <c r="W120" s="2"/>
      <c r="X120" s="2"/>
      <c r="Y120" s="2"/>
      <c r="Z120" s="31"/>
      <c r="AA120" s="31"/>
    </row>
    <row r="121" ht="21" customHeight="1" spans="1:27">
      <c r="A121" s="29">
        <v>14</v>
      </c>
      <c r="B121" s="29" t="s">
        <v>43</v>
      </c>
      <c r="C121" s="29"/>
      <c r="D121" s="29" t="s">
        <v>1380</v>
      </c>
      <c r="E121" s="29" t="s">
        <v>839</v>
      </c>
      <c r="F121" s="29" t="s">
        <v>1382</v>
      </c>
      <c r="G121" s="29" t="s">
        <v>62</v>
      </c>
      <c r="H121" s="29" t="s">
        <v>1395</v>
      </c>
      <c r="I121" s="29" t="s">
        <v>125</v>
      </c>
      <c r="J121" s="248">
        <v>100</v>
      </c>
      <c r="K121" s="29">
        <v>10</v>
      </c>
      <c r="L121" s="248">
        <v>1000</v>
      </c>
      <c r="M121" s="29" t="s">
        <v>197</v>
      </c>
      <c r="N121" s="29"/>
      <c r="O121" s="29" t="s">
        <v>1389</v>
      </c>
      <c r="P121" s="90">
        <f t="shared" si="18"/>
        <v>1000</v>
      </c>
      <c r="Q121" s="90">
        <v>1000</v>
      </c>
      <c r="R121" s="90">
        <v>0</v>
      </c>
      <c r="S121" s="249">
        <v>43240</v>
      </c>
      <c r="T121" s="248"/>
      <c r="U121" s="2"/>
      <c r="V121" s="2"/>
      <c r="W121" s="2"/>
      <c r="X121" s="2"/>
      <c r="Y121" s="2"/>
      <c r="Z121" s="31"/>
      <c r="AA121" s="31"/>
    </row>
    <row r="122" ht="21" customHeight="1" spans="1:27">
      <c r="A122" s="29">
        <v>15</v>
      </c>
      <c r="B122" s="29" t="s">
        <v>43</v>
      </c>
      <c r="C122" s="29"/>
      <c r="D122" s="29" t="s">
        <v>1380</v>
      </c>
      <c r="E122" s="29" t="s">
        <v>839</v>
      </c>
      <c r="F122" s="29" t="s">
        <v>1382</v>
      </c>
      <c r="G122" s="29" t="s">
        <v>62</v>
      </c>
      <c r="H122" s="29" t="s">
        <v>1396</v>
      </c>
      <c r="I122" s="29" t="s">
        <v>125</v>
      </c>
      <c r="J122" s="248">
        <v>2000</v>
      </c>
      <c r="K122" s="29">
        <v>2</v>
      </c>
      <c r="L122" s="248">
        <v>4000</v>
      </c>
      <c r="M122" s="29" t="s">
        <v>197</v>
      </c>
      <c r="N122" s="29"/>
      <c r="O122" s="29" t="s">
        <v>1389</v>
      </c>
      <c r="P122" s="90">
        <f t="shared" si="18"/>
        <v>4000</v>
      </c>
      <c r="Q122" s="90">
        <v>4000</v>
      </c>
      <c r="R122" s="90">
        <v>0</v>
      </c>
      <c r="S122" s="249">
        <v>20000</v>
      </c>
      <c r="T122" s="248"/>
      <c r="U122" s="2"/>
      <c r="V122" s="2"/>
      <c r="W122" s="2"/>
      <c r="X122" s="2"/>
      <c r="Y122" s="2"/>
      <c r="Z122" s="31"/>
      <c r="AA122" s="31"/>
    </row>
    <row r="123" ht="21" customHeight="1" spans="1:27">
      <c r="A123" s="29">
        <v>16</v>
      </c>
      <c r="B123" s="29" t="s">
        <v>43</v>
      </c>
      <c r="C123" s="29"/>
      <c r="D123" s="29" t="s">
        <v>1380</v>
      </c>
      <c r="E123" s="29" t="s">
        <v>839</v>
      </c>
      <c r="F123" s="29" t="s">
        <v>1382</v>
      </c>
      <c r="G123" s="29" t="s">
        <v>62</v>
      </c>
      <c r="H123" s="29" t="s">
        <v>1397</v>
      </c>
      <c r="I123" s="29" t="s">
        <v>125</v>
      </c>
      <c r="J123" s="248">
        <v>400</v>
      </c>
      <c r="K123" s="29">
        <v>12</v>
      </c>
      <c r="L123" s="248">
        <v>4800</v>
      </c>
      <c r="M123" s="29" t="s">
        <v>197</v>
      </c>
      <c r="N123" s="29"/>
      <c r="O123" s="29">
        <v>201906</v>
      </c>
      <c r="P123" s="90">
        <f t="shared" si="18"/>
        <v>4800</v>
      </c>
      <c r="Q123" s="90">
        <v>4800</v>
      </c>
      <c r="R123" s="90">
        <v>0</v>
      </c>
      <c r="S123" s="249">
        <v>10000</v>
      </c>
      <c r="T123" s="248"/>
      <c r="U123" s="2"/>
      <c r="V123" s="2"/>
      <c r="W123" s="2"/>
      <c r="X123" s="2"/>
      <c r="Y123" s="2"/>
      <c r="Z123" s="31"/>
      <c r="AA123" s="31"/>
    </row>
    <row r="124" ht="21" customHeight="1" spans="1:27">
      <c r="A124" s="29">
        <v>17</v>
      </c>
      <c r="B124" s="29" t="s">
        <v>43</v>
      </c>
      <c r="C124" s="29"/>
      <c r="D124" s="29" t="s">
        <v>1380</v>
      </c>
      <c r="E124" s="29" t="s">
        <v>1398</v>
      </c>
      <c r="F124" s="29" t="s">
        <v>1382</v>
      </c>
      <c r="G124" s="29" t="s">
        <v>62</v>
      </c>
      <c r="H124" s="29" t="s">
        <v>1399</v>
      </c>
      <c r="I124" s="29" t="s">
        <v>125</v>
      </c>
      <c r="J124" s="248">
        <v>188</v>
      </c>
      <c r="K124" s="29">
        <v>230</v>
      </c>
      <c r="L124" s="248">
        <v>43240</v>
      </c>
      <c r="M124" s="29" t="s">
        <v>197</v>
      </c>
      <c r="N124" s="29"/>
      <c r="O124" s="29">
        <v>201904</v>
      </c>
      <c r="P124" s="90">
        <f t="shared" si="18"/>
        <v>43240</v>
      </c>
      <c r="Q124" s="90">
        <v>43240</v>
      </c>
      <c r="R124" s="90">
        <v>0</v>
      </c>
      <c r="S124" s="249">
        <v>20000</v>
      </c>
      <c r="T124" s="248"/>
      <c r="U124" s="2"/>
      <c r="V124" s="2"/>
      <c r="W124" s="2"/>
      <c r="X124" s="2"/>
      <c r="Y124" s="2"/>
      <c r="Z124" s="31"/>
      <c r="AA124" s="31"/>
    </row>
    <row r="125" ht="21" customHeight="1" spans="1:27">
      <c r="A125" s="29">
        <v>18</v>
      </c>
      <c r="B125" s="29" t="s">
        <v>43</v>
      </c>
      <c r="C125" s="29"/>
      <c r="D125" s="29" t="s">
        <v>1380</v>
      </c>
      <c r="E125" s="29" t="s">
        <v>1398</v>
      </c>
      <c r="F125" s="29" t="s">
        <v>1382</v>
      </c>
      <c r="G125" s="29" t="s">
        <v>62</v>
      </c>
      <c r="H125" s="29" t="s">
        <v>1400</v>
      </c>
      <c r="I125" s="29" t="s">
        <v>125</v>
      </c>
      <c r="J125" s="248">
        <v>320</v>
      </c>
      <c r="K125" s="29">
        <v>120</v>
      </c>
      <c r="L125" s="248">
        <v>38400</v>
      </c>
      <c r="M125" s="29" t="s">
        <v>197</v>
      </c>
      <c r="N125" s="29"/>
      <c r="O125" s="29">
        <v>201904</v>
      </c>
      <c r="P125" s="90">
        <f t="shared" si="18"/>
        <v>38400</v>
      </c>
      <c r="Q125" s="90">
        <v>38400</v>
      </c>
      <c r="R125" s="90">
        <v>0</v>
      </c>
      <c r="S125" s="249">
        <v>5000</v>
      </c>
      <c r="T125" s="248"/>
      <c r="U125" s="2"/>
      <c r="V125" s="2"/>
      <c r="W125" s="2"/>
      <c r="X125" s="2"/>
      <c r="Y125" s="2"/>
      <c r="Z125" s="31"/>
      <c r="AA125" s="31"/>
    </row>
    <row r="126" ht="21" customHeight="1" spans="1:27">
      <c r="A126" s="29">
        <v>19</v>
      </c>
      <c r="B126" s="29" t="s">
        <v>43</v>
      </c>
      <c r="C126" s="29"/>
      <c r="D126" s="29" t="s">
        <v>1380</v>
      </c>
      <c r="E126" s="29" t="s">
        <v>1401</v>
      </c>
      <c r="F126" s="29" t="s">
        <v>1382</v>
      </c>
      <c r="G126" s="242" t="s">
        <v>1401</v>
      </c>
      <c r="H126" s="29" t="s">
        <v>899</v>
      </c>
      <c r="I126" s="29" t="s">
        <v>125</v>
      </c>
      <c r="J126" s="248">
        <v>214</v>
      </c>
      <c r="K126" s="29">
        <v>100</v>
      </c>
      <c r="L126" s="248">
        <v>21400</v>
      </c>
      <c r="M126" s="29" t="s">
        <v>197</v>
      </c>
      <c r="N126" s="29"/>
      <c r="O126" s="29" t="s">
        <v>1389</v>
      </c>
      <c r="P126" s="90">
        <f t="shared" si="18"/>
        <v>21400</v>
      </c>
      <c r="Q126" s="90">
        <v>21400</v>
      </c>
      <c r="R126" s="90">
        <v>0</v>
      </c>
      <c r="S126" s="249">
        <v>5000</v>
      </c>
      <c r="T126" s="248"/>
      <c r="U126" s="2"/>
      <c r="V126" s="2"/>
      <c r="W126" s="2"/>
      <c r="X126" s="2"/>
      <c r="Y126" s="2"/>
      <c r="Z126" s="31"/>
      <c r="AA126" s="31"/>
    </row>
    <row r="127" ht="21" customHeight="1" spans="1:27">
      <c r="A127" s="29">
        <v>20</v>
      </c>
      <c r="B127" s="29" t="s">
        <v>43</v>
      </c>
      <c r="C127" s="29"/>
      <c r="D127" s="29" t="s">
        <v>1380</v>
      </c>
      <c r="E127" s="29" t="s">
        <v>1401</v>
      </c>
      <c r="F127" s="29"/>
      <c r="G127" s="242" t="s">
        <v>1401</v>
      </c>
      <c r="H127" s="29" t="s">
        <v>1402</v>
      </c>
      <c r="I127" s="29" t="s">
        <v>125</v>
      </c>
      <c r="J127" s="248">
        <v>100</v>
      </c>
      <c r="K127" s="29">
        <v>100</v>
      </c>
      <c r="L127" s="248">
        <v>10000</v>
      </c>
      <c r="M127" s="29" t="s">
        <v>197</v>
      </c>
      <c r="N127" s="29"/>
      <c r="O127" s="29" t="s">
        <v>1389</v>
      </c>
      <c r="P127" s="90">
        <f t="shared" si="18"/>
        <v>10000</v>
      </c>
      <c r="Q127" s="90">
        <v>10000</v>
      </c>
      <c r="R127" s="90">
        <v>0</v>
      </c>
      <c r="S127" s="249">
        <v>20000</v>
      </c>
      <c r="T127" s="248"/>
      <c r="U127" s="2"/>
      <c r="V127" s="2"/>
      <c r="W127" s="2"/>
      <c r="X127" s="2"/>
      <c r="Y127" s="2"/>
      <c r="Z127" s="31"/>
      <c r="AA127" s="31"/>
    </row>
    <row r="128" ht="21" customHeight="1" spans="1:27">
      <c r="A128" s="29">
        <v>21</v>
      </c>
      <c r="B128" s="29" t="s">
        <v>43</v>
      </c>
      <c r="C128" s="29"/>
      <c r="D128" s="29" t="s">
        <v>1380</v>
      </c>
      <c r="E128" s="29" t="s">
        <v>1401</v>
      </c>
      <c r="F128" s="29"/>
      <c r="G128" s="242" t="s">
        <v>1401</v>
      </c>
      <c r="H128" s="29" t="s">
        <v>1403</v>
      </c>
      <c r="I128" s="29" t="s">
        <v>125</v>
      </c>
      <c r="J128" s="248">
        <v>80</v>
      </c>
      <c r="K128" s="29">
        <v>250</v>
      </c>
      <c r="L128" s="248">
        <v>20000</v>
      </c>
      <c r="M128" s="29" t="s">
        <v>197</v>
      </c>
      <c r="N128" s="29"/>
      <c r="O128" s="29" t="s">
        <v>1389</v>
      </c>
      <c r="P128" s="90">
        <f t="shared" si="18"/>
        <v>20000</v>
      </c>
      <c r="Q128" s="90">
        <v>20000</v>
      </c>
      <c r="R128" s="90">
        <v>0</v>
      </c>
      <c r="S128" s="249">
        <v>7500</v>
      </c>
      <c r="T128" s="248"/>
      <c r="U128" s="2"/>
      <c r="V128" s="2"/>
      <c r="W128" s="2"/>
      <c r="X128" s="2"/>
      <c r="Y128" s="2"/>
      <c r="Z128" s="31"/>
      <c r="AA128" s="31"/>
    </row>
    <row r="129" ht="21" customHeight="1" spans="1:27">
      <c r="A129" s="29">
        <v>22</v>
      </c>
      <c r="B129" s="29" t="s">
        <v>43</v>
      </c>
      <c r="C129" s="29"/>
      <c r="D129" s="29" t="s">
        <v>1380</v>
      </c>
      <c r="E129" s="29" t="s">
        <v>1404</v>
      </c>
      <c r="F129" s="29" t="s">
        <v>1405</v>
      </c>
      <c r="G129" s="242" t="s">
        <v>1404</v>
      </c>
      <c r="H129" s="29" t="s">
        <v>1406</v>
      </c>
      <c r="I129" s="29" t="s">
        <v>125</v>
      </c>
      <c r="J129" s="248">
        <v>10</v>
      </c>
      <c r="K129" s="29">
        <v>500</v>
      </c>
      <c r="L129" s="248">
        <v>5000</v>
      </c>
      <c r="M129" s="29" t="s">
        <v>197</v>
      </c>
      <c r="N129" s="29"/>
      <c r="O129" s="29" t="s">
        <v>1389</v>
      </c>
      <c r="P129" s="90">
        <f t="shared" si="18"/>
        <v>5000</v>
      </c>
      <c r="Q129" s="90">
        <v>5000</v>
      </c>
      <c r="R129" s="90">
        <v>0</v>
      </c>
      <c r="S129" s="249">
        <v>3000</v>
      </c>
      <c r="T129" s="248"/>
      <c r="U129" s="2"/>
      <c r="V129" s="2"/>
      <c r="W129" s="2"/>
      <c r="X129" s="2"/>
      <c r="Y129" s="2"/>
      <c r="Z129" s="31"/>
      <c r="AA129" s="31"/>
    </row>
    <row r="130" ht="21" customHeight="1" spans="1:27">
      <c r="A130" s="29">
        <v>23</v>
      </c>
      <c r="B130" s="29" t="s">
        <v>43</v>
      </c>
      <c r="C130" s="29"/>
      <c r="D130" s="29" t="s">
        <v>1380</v>
      </c>
      <c r="E130" s="29" t="s">
        <v>1404</v>
      </c>
      <c r="F130" s="29"/>
      <c r="G130" s="242" t="s">
        <v>1404</v>
      </c>
      <c r="H130" s="29" t="s">
        <v>1407</v>
      </c>
      <c r="I130" s="29" t="s">
        <v>125</v>
      </c>
      <c r="J130" s="248">
        <v>5</v>
      </c>
      <c r="K130" s="29">
        <v>1000</v>
      </c>
      <c r="L130" s="248">
        <v>5000</v>
      </c>
      <c r="M130" s="29" t="s">
        <v>197</v>
      </c>
      <c r="N130" s="29"/>
      <c r="O130" s="29" t="s">
        <v>1389</v>
      </c>
      <c r="P130" s="90">
        <f t="shared" si="18"/>
        <v>5000</v>
      </c>
      <c r="Q130" s="90">
        <v>5000</v>
      </c>
      <c r="R130" s="90">
        <v>0</v>
      </c>
      <c r="S130" s="249">
        <v>7500</v>
      </c>
      <c r="T130" s="248"/>
      <c r="U130" s="2"/>
      <c r="V130" s="2"/>
      <c r="W130" s="2"/>
      <c r="X130" s="2"/>
      <c r="Y130" s="2"/>
      <c r="Z130" s="31"/>
      <c r="AA130" s="31"/>
    </row>
    <row r="131" ht="21" customHeight="1" spans="1:27">
      <c r="A131" s="29">
        <v>24</v>
      </c>
      <c r="B131" s="29" t="s">
        <v>43</v>
      </c>
      <c r="C131" s="29"/>
      <c r="D131" s="29" t="s">
        <v>1380</v>
      </c>
      <c r="E131" s="29" t="s">
        <v>1404</v>
      </c>
      <c r="F131" s="29"/>
      <c r="G131" s="242" t="s">
        <v>1404</v>
      </c>
      <c r="H131" s="29" t="s">
        <v>1408</v>
      </c>
      <c r="I131" s="29" t="s">
        <v>125</v>
      </c>
      <c r="J131" s="248">
        <v>50</v>
      </c>
      <c r="K131" s="29">
        <v>400</v>
      </c>
      <c r="L131" s="248">
        <v>20000</v>
      </c>
      <c r="M131" s="29" t="s">
        <v>197</v>
      </c>
      <c r="N131" s="29"/>
      <c r="O131" s="29" t="s">
        <v>1389</v>
      </c>
      <c r="P131" s="90">
        <f t="shared" si="18"/>
        <v>20000</v>
      </c>
      <c r="Q131" s="90">
        <v>20000</v>
      </c>
      <c r="R131" s="90">
        <v>0</v>
      </c>
      <c r="S131" s="249">
        <v>2400</v>
      </c>
      <c r="T131" s="248"/>
      <c r="U131" s="2"/>
      <c r="V131" s="2"/>
      <c r="W131" s="2"/>
      <c r="X131" s="2"/>
      <c r="Y131" s="2"/>
      <c r="Z131" s="31"/>
      <c r="AA131" s="31"/>
    </row>
    <row r="132" ht="21" customHeight="1" spans="1:27">
      <c r="A132" s="29">
        <v>25</v>
      </c>
      <c r="B132" s="29" t="s">
        <v>43</v>
      </c>
      <c r="C132" s="29"/>
      <c r="D132" s="29" t="s">
        <v>1380</v>
      </c>
      <c r="E132" s="29" t="s">
        <v>1404</v>
      </c>
      <c r="F132" s="29"/>
      <c r="G132" s="242" t="s">
        <v>1404</v>
      </c>
      <c r="H132" s="29" t="s">
        <v>1409</v>
      </c>
      <c r="I132" s="29" t="s">
        <v>125</v>
      </c>
      <c r="J132" s="248">
        <v>15</v>
      </c>
      <c r="K132" s="29">
        <v>500</v>
      </c>
      <c r="L132" s="248">
        <v>7500</v>
      </c>
      <c r="M132" s="29" t="s">
        <v>197</v>
      </c>
      <c r="N132" s="29"/>
      <c r="O132" s="29" t="s">
        <v>1389</v>
      </c>
      <c r="P132" s="90">
        <f t="shared" si="18"/>
        <v>7500</v>
      </c>
      <c r="Q132" s="90">
        <v>7500</v>
      </c>
      <c r="R132" s="90">
        <v>0</v>
      </c>
      <c r="S132" s="249">
        <v>1500</v>
      </c>
      <c r="T132" s="248"/>
      <c r="U132" s="2"/>
      <c r="V132" s="2"/>
      <c r="W132" s="2"/>
      <c r="X132" s="2"/>
      <c r="Y132" s="2"/>
      <c r="Z132" s="31"/>
      <c r="AA132" s="31"/>
    </row>
    <row r="133" ht="21" customHeight="1" spans="1:27">
      <c r="A133" s="29">
        <v>26</v>
      </c>
      <c r="B133" s="29" t="s">
        <v>43</v>
      </c>
      <c r="C133" s="29"/>
      <c r="D133" s="29" t="s">
        <v>1380</v>
      </c>
      <c r="E133" s="29" t="s">
        <v>1404</v>
      </c>
      <c r="F133" s="29"/>
      <c r="G133" s="242" t="s">
        <v>1404</v>
      </c>
      <c r="H133" s="29" t="s">
        <v>394</v>
      </c>
      <c r="I133" s="29" t="s">
        <v>125</v>
      </c>
      <c r="J133" s="248">
        <v>6</v>
      </c>
      <c r="K133" s="29">
        <v>500</v>
      </c>
      <c r="L133" s="248">
        <v>3000</v>
      </c>
      <c r="M133" s="29" t="s">
        <v>197</v>
      </c>
      <c r="N133" s="29"/>
      <c r="O133" s="29" t="s">
        <v>1389</v>
      </c>
      <c r="P133" s="90">
        <f t="shared" si="18"/>
        <v>3000</v>
      </c>
      <c r="Q133" s="90">
        <v>3000</v>
      </c>
      <c r="R133" s="90">
        <v>0</v>
      </c>
      <c r="S133" s="249">
        <v>2500</v>
      </c>
      <c r="T133" s="248"/>
      <c r="U133" s="2"/>
      <c r="V133" s="2"/>
      <c r="W133" s="2"/>
      <c r="X133" s="2"/>
      <c r="Y133" s="2"/>
      <c r="Z133" s="31"/>
      <c r="AA133" s="31"/>
    </row>
    <row r="134" ht="21" customHeight="1" spans="1:27">
      <c r="A134" s="29">
        <v>27</v>
      </c>
      <c r="B134" s="29" t="s">
        <v>43</v>
      </c>
      <c r="C134" s="29"/>
      <c r="D134" s="29" t="s">
        <v>1380</v>
      </c>
      <c r="E134" s="29" t="s">
        <v>1404</v>
      </c>
      <c r="F134" s="29"/>
      <c r="G134" s="242" t="s">
        <v>1404</v>
      </c>
      <c r="H134" s="29" t="s">
        <v>1410</v>
      </c>
      <c r="I134" s="29" t="s">
        <v>125</v>
      </c>
      <c r="J134" s="248">
        <v>1500</v>
      </c>
      <c r="K134" s="29">
        <v>5</v>
      </c>
      <c r="L134" s="248">
        <v>7500</v>
      </c>
      <c r="M134" s="29" t="s">
        <v>197</v>
      </c>
      <c r="N134" s="29"/>
      <c r="O134" s="29" t="s">
        <v>1389</v>
      </c>
      <c r="P134" s="90">
        <f t="shared" si="18"/>
        <v>7500</v>
      </c>
      <c r="Q134" s="90">
        <v>7500</v>
      </c>
      <c r="R134" s="90">
        <v>0</v>
      </c>
      <c r="S134" s="249">
        <v>4800</v>
      </c>
      <c r="T134" s="248"/>
      <c r="U134" s="2"/>
      <c r="V134" s="2"/>
      <c r="W134" s="2"/>
      <c r="X134" s="2"/>
      <c r="Y134" s="2"/>
      <c r="Z134" s="31"/>
      <c r="AA134" s="31"/>
    </row>
    <row r="135" ht="21" customHeight="1" spans="1:27">
      <c r="A135" s="29">
        <v>28</v>
      </c>
      <c r="B135" s="29" t="s">
        <v>43</v>
      </c>
      <c r="C135" s="29"/>
      <c r="D135" s="29" t="s">
        <v>1380</v>
      </c>
      <c r="E135" s="29" t="s">
        <v>1404</v>
      </c>
      <c r="F135" s="29"/>
      <c r="G135" s="242" t="s">
        <v>1404</v>
      </c>
      <c r="H135" s="29" t="s">
        <v>1314</v>
      </c>
      <c r="I135" s="29" t="s">
        <v>125</v>
      </c>
      <c r="J135" s="248">
        <v>8</v>
      </c>
      <c r="K135" s="29">
        <v>300</v>
      </c>
      <c r="L135" s="248">
        <v>2400</v>
      </c>
      <c r="M135" s="29" t="s">
        <v>197</v>
      </c>
      <c r="N135" s="29"/>
      <c r="O135" s="29" t="s">
        <v>1389</v>
      </c>
      <c r="P135" s="90">
        <f t="shared" si="18"/>
        <v>2400</v>
      </c>
      <c r="Q135" s="90">
        <v>2400</v>
      </c>
      <c r="R135" s="90">
        <v>0</v>
      </c>
      <c r="S135" s="249">
        <v>2500</v>
      </c>
      <c r="T135" s="248"/>
      <c r="U135" s="2"/>
      <c r="V135" s="2"/>
      <c r="W135" s="2"/>
      <c r="X135" s="2"/>
      <c r="Y135" s="2"/>
      <c r="Z135" s="31"/>
      <c r="AA135" s="31"/>
    </row>
    <row r="136" ht="21" customHeight="1" spans="1:27">
      <c r="A136" s="29">
        <v>29</v>
      </c>
      <c r="B136" s="29" t="s">
        <v>43</v>
      </c>
      <c r="C136" s="29"/>
      <c r="D136" s="29" t="s">
        <v>1380</v>
      </c>
      <c r="E136" s="29" t="s">
        <v>1404</v>
      </c>
      <c r="F136" s="29"/>
      <c r="G136" s="242" t="s">
        <v>1404</v>
      </c>
      <c r="H136" s="29" t="s">
        <v>1411</v>
      </c>
      <c r="I136" s="29" t="s">
        <v>125</v>
      </c>
      <c r="J136" s="248">
        <v>5</v>
      </c>
      <c r="K136" s="29">
        <v>300</v>
      </c>
      <c r="L136" s="248">
        <v>1500</v>
      </c>
      <c r="M136" s="29" t="s">
        <v>197</v>
      </c>
      <c r="N136" s="29"/>
      <c r="O136" s="29" t="s">
        <v>1389</v>
      </c>
      <c r="P136" s="90">
        <f t="shared" si="18"/>
        <v>1500</v>
      </c>
      <c r="Q136" s="90">
        <v>1500</v>
      </c>
      <c r="R136" s="90">
        <v>0</v>
      </c>
      <c r="S136" s="249">
        <v>24000</v>
      </c>
      <c r="T136" s="248"/>
      <c r="U136" s="2"/>
      <c r="V136" s="2"/>
      <c r="W136" s="2"/>
      <c r="X136" s="2"/>
      <c r="Y136" s="2"/>
      <c r="Z136" s="31"/>
      <c r="AA136" s="31"/>
    </row>
    <row r="137" ht="21" customHeight="1" spans="1:27">
      <c r="A137" s="29">
        <v>30</v>
      </c>
      <c r="B137" s="29" t="s">
        <v>43</v>
      </c>
      <c r="C137" s="29"/>
      <c r="D137" s="29" t="s">
        <v>1380</v>
      </c>
      <c r="E137" s="29" t="s">
        <v>1404</v>
      </c>
      <c r="F137" s="29"/>
      <c r="G137" s="242" t="s">
        <v>1404</v>
      </c>
      <c r="H137" s="29" t="s">
        <v>1310</v>
      </c>
      <c r="I137" s="29" t="s">
        <v>125</v>
      </c>
      <c r="J137" s="248">
        <v>25</v>
      </c>
      <c r="K137" s="29">
        <v>100</v>
      </c>
      <c r="L137" s="248">
        <v>2500</v>
      </c>
      <c r="M137" s="29" t="s">
        <v>197</v>
      </c>
      <c r="N137" s="29"/>
      <c r="O137" s="29" t="s">
        <v>1389</v>
      </c>
      <c r="P137" s="90">
        <f t="shared" si="18"/>
        <v>2500</v>
      </c>
      <c r="Q137" s="90">
        <v>2500</v>
      </c>
      <c r="R137" s="90">
        <v>0</v>
      </c>
      <c r="S137" s="249">
        <v>16000</v>
      </c>
      <c r="T137" s="248"/>
      <c r="U137" s="2"/>
      <c r="V137" s="2"/>
      <c r="W137" s="2"/>
      <c r="X137" s="2"/>
      <c r="Y137" s="2"/>
      <c r="Z137" s="31"/>
      <c r="AA137" s="31"/>
    </row>
    <row r="138" ht="21" customHeight="1" spans="1:27">
      <c r="A138" s="29">
        <v>31</v>
      </c>
      <c r="B138" s="29" t="s">
        <v>43</v>
      </c>
      <c r="C138" s="29"/>
      <c r="D138" s="29" t="s">
        <v>1380</v>
      </c>
      <c r="E138" s="29" t="s">
        <v>1404</v>
      </c>
      <c r="F138" s="29"/>
      <c r="G138" s="242" t="s">
        <v>1404</v>
      </c>
      <c r="H138" s="29" t="s">
        <v>1412</v>
      </c>
      <c r="I138" s="29" t="s">
        <v>125</v>
      </c>
      <c r="J138" s="248">
        <v>800</v>
      </c>
      <c r="K138" s="29">
        <v>6</v>
      </c>
      <c r="L138" s="248">
        <v>4800</v>
      </c>
      <c r="M138" s="29" t="s">
        <v>197</v>
      </c>
      <c r="N138" s="29"/>
      <c r="O138" s="29" t="s">
        <v>1389</v>
      </c>
      <c r="P138" s="90">
        <f t="shared" si="18"/>
        <v>4800</v>
      </c>
      <c r="Q138" s="90">
        <v>4800</v>
      </c>
      <c r="R138" s="90">
        <v>0</v>
      </c>
      <c r="S138" s="249">
        <v>1200</v>
      </c>
      <c r="T138" s="248"/>
      <c r="U138" s="2"/>
      <c r="V138" s="2"/>
      <c r="W138" s="2"/>
      <c r="X138" s="2"/>
      <c r="Y138" s="2"/>
      <c r="Z138" s="31"/>
      <c r="AA138" s="31"/>
    </row>
    <row r="139" ht="21" customHeight="1" spans="1:27">
      <c r="A139" s="29">
        <v>32</v>
      </c>
      <c r="B139" s="29" t="s">
        <v>43</v>
      </c>
      <c r="C139" s="29"/>
      <c r="D139" s="29" t="s">
        <v>1380</v>
      </c>
      <c r="E139" s="29" t="s">
        <v>1404</v>
      </c>
      <c r="F139" s="29"/>
      <c r="G139" s="242" t="s">
        <v>1404</v>
      </c>
      <c r="H139" s="29" t="s">
        <v>1413</v>
      </c>
      <c r="I139" s="29" t="s">
        <v>125</v>
      </c>
      <c r="J139" s="248">
        <v>10</v>
      </c>
      <c r="K139" s="29">
        <v>250</v>
      </c>
      <c r="L139" s="248">
        <v>2500</v>
      </c>
      <c r="M139" s="29" t="s">
        <v>197</v>
      </c>
      <c r="N139" s="29"/>
      <c r="O139" s="29" t="s">
        <v>1389</v>
      </c>
      <c r="P139" s="90">
        <f t="shared" si="18"/>
        <v>2500</v>
      </c>
      <c r="Q139" s="90">
        <v>2500</v>
      </c>
      <c r="R139" s="90">
        <v>0</v>
      </c>
      <c r="S139" s="249">
        <v>1800</v>
      </c>
      <c r="T139" s="248"/>
      <c r="U139" s="2"/>
      <c r="V139" s="2"/>
      <c r="W139" s="2"/>
      <c r="X139" s="2"/>
      <c r="Y139" s="2"/>
      <c r="Z139" s="31"/>
      <c r="AA139" s="31"/>
    </row>
    <row r="140" ht="21" customHeight="1" spans="1:27">
      <c r="A140" s="29">
        <v>33</v>
      </c>
      <c r="B140" s="29" t="s">
        <v>43</v>
      </c>
      <c r="C140" s="29"/>
      <c r="D140" s="29" t="s">
        <v>1380</v>
      </c>
      <c r="E140" s="29" t="s">
        <v>1404</v>
      </c>
      <c r="F140" s="29"/>
      <c r="G140" s="242" t="s">
        <v>1404</v>
      </c>
      <c r="H140" s="29" t="s">
        <v>425</v>
      </c>
      <c r="I140" s="29" t="s">
        <v>213</v>
      </c>
      <c r="J140" s="248">
        <v>300</v>
      </c>
      <c r="K140" s="29">
        <v>80</v>
      </c>
      <c r="L140" s="248">
        <v>24000</v>
      </c>
      <c r="M140" s="29" t="s">
        <v>197</v>
      </c>
      <c r="N140" s="29"/>
      <c r="O140" s="29" t="s">
        <v>1389</v>
      </c>
      <c r="P140" s="90">
        <f t="shared" ref="P140:P167" si="19">L140</f>
        <v>24000</v>
      </c>
      <c r="Q140" s="90">
        <v>24000</v>
      </c>
      <c r="R140" s="90">
        <v>0</v>
      </c>
      <c r="S140" s="249">
        <v>500</v>
      </c>
      <c r="T140" s="248"/>
      <c r="U140" s="2"/>
      <c r="V140" s="2"/>
      <c r="W140" s="2"/>
      <c r="X140" s="2"/>
      <c r="Y140" s="2"/>
      <c r="Z140" s="31"/>
      <c r="AA140" s="31"/>
    </row>
    <row r="141" ht="21" customHeight="1" spans="1:27">
      <c r="A141" s="29">
        <v>34</v>
      </c>
      <c r="B141" s="29" t="s">
        <v>43</v>
      </c>
      <c r="C141" s="29"/>
      <c r="D141" s="29" t="s">
        <v>1380</v>
      </c>
      <c r="E141" s="29" t="s">
        <v>1404</v>
      </c>
      <c r="F141" s="29"/>
      <c r="G141" s="242" t="s">
        <v>1404</v>
      </c>
      <c r="H141" s="29" t="s">
        <v>1239</v>
      </c>
      <c r="I141" s="29" t="s">
        <v>213</v>
      </c>
      <c r="J141" s="248">
        <v>320</v>
      </c>
      <c r="K141" s="29">
        <v>50</v>
      </c>
      <c r="L141" s="248">
        <v>16000</v>
      </c>
      <c r="M141" s="29" t="s">
        <v>197</v>
      </c>
      <c r="N141" s="29"/>
      <c r="O141" s="29" t="s">
        <v>1389</v>
      </c>
      <c r="P141" s="90">
        <f t="shared" si="19"/>
        <v>16000</v>
      </c>
      <c r="Q141" s="90">
        <v>16000</v>
      </c>
      <c r="R141" s="90">
        <v>0</v>
      </c>
      <c r="S141" s="249">
        <v>1800</v>
      </c>
      <c r="T141" s="248"/>
      <c r="U141" s="2"/>
      <c r="V141" s="2"/>
      <c r="W141" s="2"/>
      <c r="X141" s="2"/>
      <c r="Y141" s="2"/>
      <c r="Z141" s="31"/>
      <c r="AA141" s="31"/>
    </row>
    <row r="142" ht="21" customHeight="1" spans="1:27">
      <c r="A142" s="29">
        <v>35</v>
      </c>
      <c r="B142" s="29" t="s">
        <v>43</v>
      </c>
      <c r="C142" s="29"/>
      <c r="D142" s="29" t="s">
        <v>1380</v>
      </c>
      <c r="E142" s="29" t="s">
        <v>1414</v>
      </c>
      <c r="F142" s="29" t="s">
        <v>1405</v>
      </c>
      <c r="G142" s="242" t="s">
        <v>1414</v>
      </c>
      <c r="H142" s="29" t="s">
        <v>503</v>
      </c>
      <c r="I142" s="29" t="s">
        <v>125</v>
      </c>
      <c r="J142" s="248">
        <v>12</v>
      </c>
      <c r="K142" s="29">
        <v>100</v>
      </c>
      <c r="L142" s="248">
        <v>1200</v>
      </c>
      <c r="M142" s="29" t="s">
        <v>197</v>
      </c>
      <c r="N142" s="29"/>
      <c r="O142" s="29" t="s">
        <v>1389</v>
      </c>
      <c r="P142" s="90">
        <f t="shared" si="19"/>
        <v>1200</v>
      </c>
      <c r="Q142" s="90">
        <v>1200</v>
      </c>
      <c r="R142" s="90">
        <v>0</v>
      </c>
      <c r="S142" s="249">
        <v>4500</v>
      </c>
      <c r="T142" s="248"/>
      <c r="U142" s="2"/>
      <c r="V142" s="2"/>
      <c r="W142" s="2"/>
      <c r="X142" s="2"/>
      <c r="Y142" s="2"/>
      <c r="Z142" s="31"/>
      <c r="AA142" s="31"/>
    </row>
    <row r="143" ht="21" customHeight="1" spans="1:27">
      <c r="A143" s="29">
        <v>36</v>
      </c>
      <c r="B143" s="29" t="s">
        <v>43</v>
      </c>
      <c r="C143" s="29"/>
      <c r="D143" s="29" t="s">
        <v>1380</v>
      </c>
      <c r="E143" s="29" t="s">
        <v>1414</v>
      </c>
      <c r="F143" s="29"/>
      <c r="G143" s="242" t="s">
        <v>1414</v>
      </c>
      <c r="H143" s="29" t="s">
        <v>1415</v>
      </c>
      <c r="I143" s="29" t="s">
        <v>125</v>
      </c>
      <c r="J143" s="248">
        <v>9</v>
      </c>
      <c r="K143" s="29">
        <v>200</v>
      </c>
      <c r="L143" s="248">
        <v>1800</v>
      </c>
      <c r="M143" s="29" t="s">
        <v>197</v>
      </c>
      <c r="N143" s="29"/>
      <c r="O143" s="29" t="s">
        <v>1389</v>
      </c>
      <c r="P143" s="90">
        <f t="shared" si="19"/>
        <v>1800</v>
      </c>
      <c r="Q143" s="90">
        <v>1800</v>
      </c>
      <c r="R143" s="90">
        <v>0</v>
      </c>
      <c r="S143" s="249">
        <v>4500</v>
      </c>
      <c r="T143" s="248"/>
      <c r="U143" s="2"/>
      <c r="V143" s="2"/>
      <c r="W143" s="2"/>
      <c r="X143" s="2"/>
      <c r="Y143" s="2"/>
      <c r="Z143" s="31"/>
      <c r="AA143" s="31"/>
    </row>
    <row r="144" ht="21" customHeight="1" spans="1:27">
      <c r="A144" s="29">
        <v>37</v>
      </c>
      <c r="B144" s="29" t="s">
        <v>43</v>
      </c>
      <c r="C144" s="29"/>
      <c r="D144" s="29" t="s">
        <v>1380</v>
      </c>
      <c r="E144" s="29" t="s">
        <v>1414</v>
      </c>
      <c r="F144" s="29"/>
      <c r="G144" s="242" t="s">
        <v>1414</v>
      </c>
      <c r="H144" s="29" t="s">
        <v>1416</v>
      </c>
      <c r="I144" s="29" t="s">
        <v>125</v>
      </c>
      <c r="J144" s="248">
        <v>180</v>
      </c>
      <c r="K144" s="29">
        <v>10</v>
      </c>
      <c r="L144" s="248">
        <v>1800</v>
      </c>
      <c r="M144" s="29" t="s">
        <v>197</v>
      </c>
      <c r="N144" s="29"/>
      <c r="O144" s="29" t="s">
        <v>1389</v>
      </c>
      <c r="P144" s="90">
        <f t="shared" si="19"/>
        <v>1800</v>
      </c>
      <c r="Q144" s="90">
        <v>1800</v>
      </c>
      <c r="R144" s="90">
        <v>0</v>
      </c>
      <c r="S144" s="249">
        <v>180</v>
      </c>
      <c r="T144" s="248"/>
      <c r="U144" s="2"/>
      <c r="V144" s="2"/>
      <c r="W144" s="2"/>
      <c r="X144" s="2"/>
      <c r="Y144" s="2"/>
      <c r="Z144" s="31"/>
      <c r="AA144" s="31"/>
    </row>
    <row r="145" ht="21" customHeight="1" spans="1:27">
      <c r="A145" s="29">
        <v>38</v>
      </c>
      <c r="B145" s="29" t="s">
        <v>43</v>
      </c>
      <c r="C145" s="29"/>
      <c r="D145" s="29" t="s">
        <v>1380</v>
      </c>
      <c r="E145" s="29" t="s">
        <v>1414</v>
      </c>
      <c r="F145" s="29"/>
      <c r="G145" s="242" t="s">
        <v>1414</v>
      </c>
      <c r="H145" s="29" t="s">
        <v>207</v>
      </c>
      <c r="I145" s="29" t="s">
        <v>125</v>
      </c>
      <c r="J145" s="248">
        <v>15</v>
      </c>
      <c r="K145" s="29">
        <v>300</v>
      </c>
      <c r="L145" s="248">
        <v>4500</v>
      </c>
      <c r="M145" s="29" t="s">
        <v>197</v>
      </c>
      <c r="N145" s="29"/>
      <c r="O145" s="29" t="s">
        <v>1389</v>
      </c>
      <c r="P145" s="90">
        <f t="shared" si="19"/>
        <v>4500</v>
      </c>
      <c r="Q145" s="90">
        <v>4500</v>
      </c>
      <c r="R145" s="90">
        <v>0</v>
      </c>
      <c r="S145" s="249">
        <v>50000</v>
      </c>
      <c r="T145" s="248"/>
      <c r="U145" s="2"/>
      <c r="V145" s="2"/>
      <c r="W145" s="2"/>
      <c r="X145" s="2"/>
      <c r="Y145" s="2"/>
      <c r="Z145" s="66"/>
      <c r="AA145" s="66"/>
    </row>
    <row r="146" ht="21" customHeight="1" spans="1:27">
      <c r="A146" s="29">
        <v>39</v>
      </c>
      <c r="B146" s="29" t="s">
        <v>43</v>
      </c>
      <c r="C146" s="29"/>
      <c r="D146" s="29" t="s">
        <v>1380</v>
      </c>
      <c r="E146" s="29" t="s">
        <v>1414</v>
      </c>
      <c r="F146" s="29"/>
      <c r="G146" s="242" t="s">
        <v>1414</v>
      </c>
      <c r="H146" s="29" t="s">
        <v>205</v>
      </c>
      <c r="I146" s="29" t="s">
        <v>125</v>
      </c>
      <c r="J146" s="248">
        <v>15</v>
      </c>
      <c r="K146" s="29">
        <v>300</v>
      </c>
      <c r="L146" s="248">
        <v>4500</v>
      </c>
      <c r="M146" s="29" t="s">
        <v>197</v>
      </c>
      <c r="N146" s="29"/>
      <c r="O146" s="29" t="s">
        <v>1389</v>
      </c>
      <c r="P146" s="90">
        <f t="shared" si="19"/>
        <v>4500</v>
      </c>
      <c r="Q146" s="90">
        <v>4500</v>
      </c>
      <c r="R146" s="90">
        <v>0</v>
      </c>
      <c r="S146" s="249">
        <v>73000</v>
      </c>
      <c r="T146" s="248"/>
      <c r="U146" s="2"/>
      <c r="V146" s="2"/>
      <c r="W146" s="2"/>
      <c r="X146" s="2"/>
      <c r="Y146" s="2"/>
      <c r="Z146" s="66"/>
      <c r="AA146" s="66"/>
    </row>
    <row r="147" ht="21" customHeight="1" spans="1:27">
      <c r="A147" s="29">
        <v>40</v>
      </c>
      <c r="B147" s="29" t="s">
        <v>43</v>
      </c>
      <c r="C147" s="29"/>
      <c r="D147" s="29" t="s">
        <v>1380</v>
      </c>
      <c r="E147" s="29" t="s">
        <v>1414</v>
      </c>
      <c r="F147" s="29"/>
      <c r="G147" s="242" t="s">
        <v>1414</v>
      </c>
      <c r="H147" s="29" t="s">
        <v>203</v>
      </c>
      <c r="I147" s="29" t="s">
        <v>125</v>
      </c>
      <c r="J147" s="248">
        <v>15</v>
      </c>
      <c r="K147" s="29">
        <v>600</v>
      </c>
      <c r="L147" s="248">
        <v>9000</v>
      </c>
      <c r="M147" s="29" t="s">
        <v>197</v>
      </c>
      <c r="N147" s="29"/>
      <c r="O147" s="29" t="s">
        <v>1389</v>
      </c>
      <c r="P147" s="90">
        <f t="shared" si="19"/>
        <v>9000</v>
      </c>
      <c r="Q147" s="90">
        <v>9000</v>
      </c>
      <c r="R147" s="90">
        <v>0</v>
      </c>
      <c r="S147" s="249">
        <v>21000</v>
      </c>
      <c r="T147" s="248"/>
      <c r="U147" s="2"/>
      <c r="V147" s="2"/>
      <c r="W147" s="2"/>
      <c r="X147" s="2"/>
      <c r="Y147" s="2"/>
      <c r="Z147" s="66"/>
      <c r="AA147" s="66"/>
    </row>
    <row r="148" ht="21" customHeight="1" spans="1:27">
      <c r="A148" s="29">
        <v>41</v>
      </c>
      <c r="B148" s="29" t="s">
        <v>43</v>
      </c>
      <c r="C148" s="29">
        <v>1504</v>
      </c>
      <c r="D148" s="29" t="s">
        <v>1380</v>
      </c>
      <c r="E148" s="29" t="s">
        <v>1131</v>
      </c>
      <c r="F148" s="29" t="s">
        <v>1417</v>
      </c>
      <c r="G148" s="29" t="s">
        <v>174</v>
      </c>
      <c r="H148" s="29" t="s">
        <v>1418</v>
      </c>
      <c r="I148" s="29" t="s">
        <v>125</v>
      </c>
      <c r="J148" s="248">
        <v>24900</v>
      </c>
      <c r="K148" s="248">
        <v>2</v>
      </c>
      <c r="L148" s="248">
        <v>49800</v>
      </c>
      <c r="M148" s="29" t="s">
        <v>197</v>
      </c>
      <c r="N148" s="29"/>
      <c r="O148" s="29" t="s">
        <v>1389</v>
      </c>
      <c r="P148" s="90">
        <f t="shared" si="19"/>
        <v>49800</v>
      </c>
      <c r="Q148" s="90">
        <v>49800</v>
      </c>
      <c r="R148" s="90">
        <v>0</v>
      </c>
      <c r="S148" s="249">
        <v>300</v>
      </c>
      <c r="T148" s="248"/>
      <c r="U148" s="2"/>
      <c r="V148" s="2"/>
      <c r="W148" s="2"/>
      <c r="X148" s="2"/>
      <c r="Y148" s="2"/>
      <c r="Z148" s="66"/>
      <c r="AA148" s="66"/>
    </row>
    <row r="149" ht="21" customHeight="1" spans="1:27">
      <c r="A149" s="29">
        <v>42</v>
      </c>
      <c r="B149" s="29" t="s">
        <v>43</v>
      </c>
      <c r="C149" s="29"/>
      <c r="D149" s="29" t="s">
        <v>1380</v>
      </c>
      <c r="E149" s="29" t="s">
        <v>1131</v>
      </c>
      <c r="F149" s="29" t="s">
        <v>1417</v>
      </c>
      <c r="G149" s="242" t="s">
        <v>1419</v>
      </c>
      <c r="H149" s="29" t="s">
        <v>1420</v>
      </c>
      <c r="I149" s="29" t="s">
        <v>125</v>
      </c>
      <c r="J149" s="248">
        <v>170</v>
      </c>
      <c r="K149" s="248">
        <v>52</v>
      </c>
      <c r="L149" s="248">
        <v>8840</v>
      </c>
      <c r="M149" s="29" t="s">
        <v>197</v>
      </c>
      <c r="N149" s="29"/>
      <c r="O149" s="29" t="s">
        <v>1389</v>
      </c>
      <c r="P149" s="90">
        <f t="shared" si="19"/>
        <v>8840</v>
      </c>
      <c r="Q149" s="90">
        <v>8840</v>
      </c>
      <c r="R149" s="90">
        <v>0</v>
      </c>
      <c r="S149" s="249">
        <v>300</v>
      </c>
      <c r="T149" s="248"/>
      <c r="U149" s="2"/>
      <c r="V149" s="2"/>
      <c r="W149" s="2"/>
      <c r="X149" s="2"/>
      <c r="Y149" s="2"/>
      <c r="Z149" s="66"/>
      <c r="AA149" s="66"/>
    </row>
    <row r="150" ht="21" customHeight="1" spans="1:27">
      <c r="A150" s="29">
        <v>43</v>
      </c>
      <c r="B150" s="29" t="s">
        <v>43</v>
      </c>
      <c r="C150" s="29">
        <v>1504</v>
      </c>
      <c r="D150" s="29" t="s">
        <v>1380</v>
      </c>
      <c r="E150" s="29" t="s">
        <v>1131</v>
      </c>
      <c r="F150" s="29" t="s">
        <v>1417</v>
      </c>
      <c r="G150" s="242" t="s">
        <v>1419</v>
      </c>
      <c r="H150" s="29" t="s">
        <v>1421</v>
      </c>
      <c r="I150" s="29" t="s">
        <v>125</v>
      </c>
      <c r="J150" s="248">
        <v>560</v>
      </c>
      <c r="K150" s="248">
        <v>9</v>
      </c>
      <c r="L150" s="248">
        <v>5040</v>
      </c>
      <c r="M150" s="29" t="s">
        <v>197</v>
      </c>
      <c r="N150" s="29"/>
      <c r="O150" s="29" t="s">
        <v>1389</v>
      </c>
      <c r="P150" s="90">
        <f t="shared" si="19"/>
        <v>5040</v>
      </c>
      <c r="Q150" s="90">
        <v>5040</v>
      </c>
      <c r="R150" s="90">
        <v>0</v>
      </c>
      <c r="S150" s="249"/>
      <c r="T150" s="248"/>
      <c r="U150" s="2"/>
      <c r="V150" s="2"/>
      <c r="W150" s="2"/>
      <c r="X150" s="2"/>
      <c r="Y150" s="2"/>
      <c r="Z150" s="66"/>
      <c r="AA150" s="66"/>
    </row>
    <row r="151" ht="21" customHeight="1" spans="1:27">
      <c r="A151" s="29">
        <v>44</v>
      </c>
      <c r="B151" s="29" t="s">
        <v>43</v>
      </c>
      <c r="C151" s="29"/>
      <c r="D151" s="29" t="s">
        <v>1380</v>
      </c>
      <c r="E151" s="29" t="s">
        <v>1131</v>
      </c>
      <c r="F151" s="29" t="s">
        <v>1417</v>
      </c>
      <c r="G151" s="242" t="s">
        <v>1419</v>
      </c>
      <c r="H151" s="29" t="s">
        <v>1422</v>
      </c>
      <c r="I151" s="29" t="s">
        <v>125</v>
      </c>
      <c r="J151" s="248">
        <v>4630</v>
      </c>
      <c r="K151" s="248">
        <v>2</v>
      </c>
      <c r="L151" s="248">
        <v>9260</v>
      </c>
      <c r="M151" s="29" t="s">
        <v>197</v>
      </c>
      <c r="N151" s="29"/>
      <c r="O151" s="29" t="s">
        <v>1389</v>
      </c>
      <c r="P151" s="90">
        <f t="shared" si="19"/>
        <v>9260</v>
      </c>
      <c r="Q151" s="90">
        <v>9260</v>
      </c>
      <c r="R151" s="90">
        <v>0</v>
      </c>
      <c r="S151" s="249">
        <v>20000</v>
      </c>
      <c r="T151" s="248"/>
      <c r="U151" s="2"/>
      <c r="V151" s="2"/>
      <c r="W151" s="2"/>
      <c r="X151" s="2"/>
      <c r="Y151" s="2"/>
      <c r="Z151" s="66"/>
      <c r="AA151" s="66"/>
    </row>
    <row r="152" ht="21" customHeight="1" spans="1:27">
      <c r="A152" s="29">
        <v>45</v>
      </c>
      <c r="B152" s="29" t="s">
        <v>43</v>
      </c>
      <c r="C152" s="29"/>
      <c r="D152" s="29" t="s">
        <v>1380</v>
      </c>
      <c r="E152" s="29" t="s">
        <v>1131</v>
      </c>
      <c r="F152" s="29" t="s">
        <v>1417</v>
      </c>
      <c r="G152" s="242" t="s">
        <v>1419</v>
      </c>
      <c r="H152" s="29" t="s">
        <v>1423</v>
      </c>
      <c r="I152" s="29" t="s">
        <v>125</v>
      </c>
      <c r="J152" s="248">
        <v>3360</v>
      </c>
      <c r="K152" s="248">
        <v>1</v>
      </c>
      <c r="L152" s="248">
        <v>3360</v>
      </c>
      <c r="M152" s="29" t="s">
        <v>197</v>
      </c>
      <c r="N152" s="29"/>
      <c r="O152" s="29" t="s">
        <v>1389</v>
      </c>
      <c r="P152" s="90">
        <f t="shared" si="19"/>
        <v>3360</v>
      </c>
      <c r="Q152" s="90">
        <v>3360</v>
      </c>
      <c r="R152" s="90">
        <v>0</v>
      </c>
      <c r="S152" s="249">
        <v>100000</v>
      </c>
      <c r="T152" s="248"/>
      <c r="U152" s="2"/>
      <c r="V152" s="2"/>
      <c r="W152" s="2"/>
      <c r="X152" s="2"/>
      <c r="Y152" s="2"/>
      <c r="Z152" s="66"/>
      <c r="AA152" s="66"/>
    </row>
    <row r="153" ht="21" customHeight="1" spans="1:27">
      <c r="A153" s="29">
        <v>46</v>
      </c>
      <c r="B153" s="29" t="s">
        <v>43</v>
      </c>
      <c r="C153" s="29"/>
      <c r="D153" s="29" t="s">
        <v>1380</v>
      </c>
      <c r="E153" s="29" t="s">
        <v>1131</v>
      </c>
      <c r="F153" s="29" t="s">
        <v>1417</v>
      </c>
      <c r="G153" s="242" t="s">
        <v>1419</v>
      </c>
      <c r="H153" s="29" t="s">
        <v>1424</v>
      </c>
      <c r="I153" s="29" t="s">
        <v>125</v>
      </c>
      <c r="J153" s="248">
        <v>5500</v>
      </c>
      <c r="K153" s="248">
        <v>1</v>
      </c>
      <c r="L153" s="248">
        <v>5500</v>
      </c>
      <c r="M153" s="29" t="s">
        <v>197</v>
      </c>
      <c r="N153" s="29"/>
      <c r="O153" s="29" t="s">
        <v>1389</v>
      </c>
      <c r="P153" s="90">
        <f t="shared" si="19"/>
        <v>5500</v>
      </c>
      <c r="Q153" s="90">
        <v>5500</v>
      </c>
      <c r="R153" s="90">
        <v>0</v>
      </c>
      <c r="S153" s="249">
        <v>12000</v>
      </c>
      <c r="T153" s="248"/>
      <c r="U153" s="2"/>
      <c r="V153" s="2"/>
      <c r="W153" s="2"/>
      <c r="X153" s="2"/>
      <c r="Y153" s="2"/>
      <c r="Z153" s="66"/>
      <c r="AA153" s="66"/>
    </row>
    <row r="154" ht="21" customHeight="1" spans="1:27">
      <c r="A154" s="29">
        <v>47</v>
      </c>
      <c r="B154" s="29" t="s">
        <v>43</v>
      </c>
      <c r="C154" s="29"/>
      <c r="D154" s="29" t="s">
        <v>1380</v>
      </c>
      <c r="E154" s="29" t="s">
        <v>1131</v>
      </c>
      <c r="F154" s="29" t="s">
        <v>1417</v>
      </c>
      <c r="G154" s="29" t="s">
        <v>174</v>
      </c>
      <c r="H154" s="29" t="s">
        <v>1377</v>
      </c>
      <c r="I154" s="29" t="s">
        <v>125</v>
      </c>
      <c r="J154" s="248">
        <v>43800</v>
      </c>
      <c r="K154" s="248">
        <v>1</v>
      </c>
      <c r="L154" s="248">
        <v>43800</v>
      </c>
      <c r="M154" s="29" t="s">
        <v>197</v>
      </c>
      <c r="N154" s="29"/>
      <c r="O154" s="29" t="s">
        <v>1389</v>
      </c>
      <c r="P154" s="90">
        <f t="shared" si="19"/>
        <v>43800</v>
      </c>
      <c r="Q154" s="90">
        <v>43800</v>
      </c>
      <c r="R154" s="90"/>
      <c r="S154" s="249">
        <v>20000</v>
      </c>
      <c r="T154" s="248"/>
      <c r="U154" s="2"/>
      <c r="V154" s="2"/>
      <c r="W154" s="2"/>
      <c r="X154" s="2"/>
      <c r="Y154" s="2"/>
      <c r="Z154" s="66"/>
      <c r="AA154" s="66"/>
    </row>
    <row r="155" ht="21" customHeight="1" spans="1:27">
      <c r="A155" s="29">
        <v>48</v>
      </c>
      <c r="B155" s="29" t="s">
        <v>43</v>
      </c>
      <c r="C155" s="29"/>
      <c r="D155" s="29" t="s">
        <v>1380</v>
      </c>
      <c r="E155" s="29" t="s">
        <v>1425</v>
      </c>
      <c r="F155" s="29" t="s">
        <v>1382</v>
      </c>
      <c r="G155" s="29" t="s">
        <v>62</v>
      </c>
      <c r="H155" s="29" t="s">
        <v>1426</v>
      </c>
      <c r="I155" s="29" t="s">
        <v>1427</v>
      </c>
      <c r="J155" s="248">
        <v>500</v>
      </c>
      <c r="K155" s="29">
        <v>42</v>
      </c>
      <c r="L155" s="248">
        <v>21000</v>
      </c>
      <c r="M155" s="29" t="s">
        <v>197</v>
      </c>
      <c r="N155" s="29"/>
      <c r="O155" s="29">
        <v>201905</v>
      </c>
      <c r="P155" s="90">
        <f t="shared" si="19"/>
        <v>21000</v>
      </c>
      <c r="Q155" s="90">
        <v>21000</v>
      </c>
      <c r="R155" s="90"/>
      <c r="S155" s="249">
        <v>100000</v>
      </c>
      <c r="T155" s="248"/>
      <c r="U155" s="2"/>
      <c r="V155" s="2"/>
      <c r="W155" s="2"/>
      <c r="X155" s="2"/>
      <c r="Y155" s="2"/>
      <c r="Z155" s="66"/>
      <c r="AA155" s="66"/>
    </row>
    <row r="156" ht="21" customHeight="1" spans="1:27">
      <c r="A156" s="29">
        <v>49</v>
      </c>
      <c r="B156" s="29" t="s">
        <v>43</v>
      </c>
      <c r="C156" s="29"/>
      <c r="D156" s="29" t="s">
        <v>1380</v>
      </c>
      <c r="E156" s="29" t="s">
        <v>1428</v>
      </c>
      <c r="F156" s="29" t="s">
        <v>1382</v>
      </c>
      <c r="G156" s="242" t="s">
        <v>62</v>
      </c>
      <c r="H156" s="29" t="s">
        <v>1429</v>
      </c>
      <c r="I156" s="29"/>
      <c r="J156" s="248">
        <v>45000</v>
      </c>
      <c r="K156" s="29">
        <v>1</v>
      </c>
      <c r="L156" s="248">
        <v>45000</v>
      </c>
      <c r="M156" s="29" t="s">
        <v>197</v>
      </c>
      <c r="N156" s="29"/>
      <c r="O156" s="29" t="s">
        <v>1389</v>
      </c>
      <c r="P156" s="90">
        <f t="shared" si="19"/>
        <v>45000</v>
      </c>
      <c r="Q156" s="90">
        <v>45000</v>
      </c>
      <c r="R156" s="90"/>
      <c r="S156" s="249">
        <v>72900</v>
      </c>
      <c r="T156" s="248"/>
      <c r="U156" s="2"/>
      <c r="V156" s="2"/>
      <c r="W156" s="2"/>
      <c r="X156" s="2"/>
      <c r="Y156" s="2"/>
      <c r="Z156" s="66"/>
      <c r="AA156" s="66"/>
    </row>
    <row r="157" ht="21" customHeight="1" spans="1:27">
      <c r="A157" s="29">
        <v>50</v>
      </c>
      <c r="B157" s="29" t="s">
        <v>43</v>
      </c>
      <c r="C157" s="29"/>
      <c r="D157" s="29" t="s">
        <v>1380</v>
      </c>
      <c r="E157" s="29" t="s">
        <v>336</v>
      </c>
      <c r="F157" s="29" t="s">
        <v>1280</v>
      </c>
      <c r="G157" s="29"/>
      <c r="H157" s="29"/>
      <c r="I157" s="29"/>
      <c r="J157" s="248"/>
      <c r="K157" s="29"/>
      <c r="L157" s="248">
        <f>SUM(L158:L167)</f>
        <v>352500</v>
      </c>
      <c r="M157" s="248">
        <f>SUM(M158:M167)</f>
        <v>0</v>
      </c>
      <c r="N157" s="248"/>
      <c r="O157" s="248"/>
      <c r="P157" s="90">
        <f t="shared" si="19"/>
        <v>352500</v>
      </c>
      <c r="Q157" s="90">
        <v>352500</v>
      </c>
      <c r="R157" s="90">
        <f>SUM(R158:R167)</f>
        <v>0</v>
      </c>
      <c r="S157" s="91"/>
      <c r="T157" s="11"/>
      <c r="U157" s="11"/>
      <c r="V157" s="11"/>
      <c r="W157" s="11"/>
      <c r="X157" s="11"/>
      <c r="Y157" s="11"/>
      <c r="Z157" s="37"/>
      <c r="AA157" s="37"/>
    </row>
    <row r="158" ht="21" customHeight="1" spans="1:27">
      <c r="A158" s="29">
        <v>51</v>
      </c>
      <c r="B158" s="29" t="s">
        <v>43</v>
      </c>
      <c r="C158" s="29"/>
      <c r="D158" s="29" t="s">
        <v>1380</v>
      </c>
      <c r="E158" s="29" t="s">
        <v>1430</v>
      </c>
      <c r="F158" s="29" t="s">
        <v>170</v>
      </c>
      <c r="G158" s="29" t="s">
        <v>174</v>
      </c>
      <c r="H158" s="29" t="s">
        <v>1431</v>
      </c>
      <c r="I158" s="29"/>
      <c r="J158" s="248">
        <v>10000</v>
      </c>
      <c r="K158" s="29">
        <v>2</v>
      </c>
      <c r="L158" s="248">
        <v>20000</v>
      </c>
      <c r="M158" s="29" t="s">
        <v>197</v>
      </c>
      <c r="N158" s="29"/>
      <c r="O158" s="29">
        <v>201911</v>
      </c>
      <c r="P158" s="90">
        <f t="shared" si="19"/>
        <v>20000</v>
      </c>
      <c r="Q158" s="90">
        <v>20000</v>
      </c>
      <c r="R158" s="90"/>
      <c r="S158" s="91"/>
      <c r="T158" s="11"/>
      <c r="U158" s="11"/>
      <c r="V158" s="11"/>
      <c r="W158" s="11"/>
      <c r="X158" s="11"/>
      <c r="Y158" s="11"/>
      <c r="Z158" s="37"/>
      <c r="AA158" s="37"/>
    </row>
    <row r="159" ht="21" customHeight="1" spans="1:27">
      <c r="A159" s="29">
        <v>52</v>
      </c>
      <c r="B159" s="29" t="s">
        <v>43</v>
      </c>
      <c r="C159" s="29"/>
      <c r="D159" s="29" t="s">
        <v>1380</v>
      </c>
      <c r="E159" s="29" t="s">
        <v>1430</v>
      </c>
      <c r="F159" s="29" t="s">
        <v>170</v>
      </c>
      <c r="G159" s="29" t="s">
        <v>174</v>
      </c>
      <c r="H159" s="29" t="s">
        <v>1432</v>
      </c>
      <c r="I159" s="29"/>
      <c r="J159" s="248">
        <v>49000</v>
      </c>
      <c r="K159" s="29">
        <v>1</v>
      </c>
      <c r="L159" s="248">
        <v>49000</v>
      </c>
      <c r="M159" s="29" t="s">
        <v>197</v>
      </c>
      <c r="N159" s="29"/>
      <c r="O159" s="29" t="s">
        <v>1389</v>
      </c>
      <c r="P159" s="90">
        <f t="shared" si="19"/>
        <v>49000</v>
      </c>
      <c r="Q159" s="90">
        <v>49000</v>
      </c>
      <c r="R159" s="90"/>
      <c r="S159" s="91"/>
      <c r="T159" s="11"/>
      <c r="U159" s="11"/>
      <c r="V159" s="11"/>
      <c r="W159" s="11"/>
      <c r="X159" s="11"/>
      <c r="Y159" s="11"/>
      <c r="Z159" s="37"/>
      <c r="AA159" s="37"/>
    </row>
    <row r="160" ht="21" customHeight="1" spans="1:27">
      <c r="A160" s="29">
        <v>53</v>
      </c>
      <c r="B160" s="29" t="s">
        <v>43</v>
      </c>
      <c r="C160" s="29"/>
      <c r="D160" s="29" t="s">
        <v>1380</v>
      </c>
      <c r="E160" s="29" t="s">
        <v>1430</v>
      </c>
      <c r="F160" s="29" t="s">
        <v>170</v>
      </c>
      <c r="G160" s="29" t="s">
        <v>174</v>
      </c>
      <c r="H160" s="29" t="s">
        <v>1433</v>
      </c>
      <c r="I160" s="29"/>
      <c r="J160" s="248">
        <v>49800</v>
      </c>
      <c r="K160" s="29">
        <v>1</v>
      </c>
      <c r="L160" s="248">
        <v>49800</v>
      </c>
      <c r="M160" s="29" t="s">
        <v>197</v>
      </c>
      <c r="N160" s="29"/>
      <c r="O160" s="29" t="s">
        <v>1389</v>
      </c>
      <c r="P160" s="90">
        <f t="shared" si="19"/>
        <v>49800</v>
      </c>
      <c r="Q160" s="90">
        <v>49800</v>
      </c>
      <c r="R160" s="90">
        <v>0</v>
      </c>
      <c r="S160" s="91"/>
      <c r="T160" s="11"/>
      <c r="U160" s="11"/>
      <c r="V160" s="11"/>
      <c r="W160" s="11"/>
      <c r="X160" s="11"/>
      <c r="Y160" s="11"/>
      <c r="Z160" s="37"/>
      <c r="AA160" s="37"/>
    </row>
    <row r="161" ht="21" customHeight="1" spans="1:27">
      <c r="A161" s="29">
        <v>54</v>
      </c>
      <c r="B161" s="29" t="s">
        <v>43</v>
      </c>
      <c r="C161" s="29"/>
      <c r="D161" s="29" t="s">
        <v>1380</v>
      </c>
      <c r="E161" s="29" t="s">
        <v>1430</v>
      </c>
      <c r="F161" s="29" t="s">
        <v>170</v>
      </c>
      <c r="G161" s="29" t="s">
        <v>174</v>
      </c>
      <c r="H161" s="29" t="s">
        <v>1434</v>
      </c>
      <c r="I161" s="29"/>
      <c r="J161" s="248">
        <v>6000</v>
      </c>
      <c r="K161" s="29">
        <v>2</v>
      </c>
      <c r="L161" s="248">
        <v>12000</v>
      </c>
      <c r="M161" s="29" t="s">
        <v>197</v>
      </c>
      <c r="N161" s="29"/>
      <c r="O161" s="29" t="s">
        <v>1389</v>
      </c>
      <c r="P161" s="90">
        <f t="shared" si="19"/>
        <v>12000</v>
      </c>
      <c r="Q161" s="90">
        <v>12000</v>
      </c>
      <c r="R161" s="90">
        <v>0</v>
      </c>
      <c r="S161" s="91"/>
      <c r="T161" s="11"/>
      <c r="U161" s="11"/>
      <c r="V161" s="11"/>
      <c r="W161" s="11"/>
      <c r="X161" s="11"/>
      <c r="Y161" s="11"/>
      <c r="Z161" s="37"/>
      <c r="AA161" s="37"/>
    </row>
    <row r="162" ht="21" customHeight="1" spans="1:27">
      <c r="A162" s="29">
        <v>55</v>
      </c>
      <c r="B162" s="29" t="s">
        <v>43</v>
      </c>
      <c r="C162" s="29"/>
      <c r="D162" s="29" t="s">
        <v>1380</v>
      </c>
      <c r="E162" s="29" t="s">
        <v>1430</v>
      </c>
      <c r="F162" s="29" t="s">
        <v>170</v>
      </c>
      <c r="G162" s="29" t="s">
        <v>174</v>
      </c>
      <c r="H162" s="29" t="s">
        <v>1435</v>
      </c>
      <c r="I162" s="29"/>
      <c r="J162" s="248">
        <v>10000</v>
      </c>
      <c r="K162" s="29">
        <v>2</v>
      </c>
      <c r="L162" s="248">
        <v>20000</v>
      </c>
      <c r="M162" s="29" t="s">
        <v>197</v>
      </c>
      <c r="N162" s="29"/>
      <c r="O162" s="29" t="s">
        <v>1389</v>
      </c>
      <c r="P162" s="90">
        <f t="shared" si="19"/>
        <v>20000</v>
      </c>
      <c r="Q162" s="90">
        <v>20000</v>
      </c>
      <c r="R162" s="90">
        <v>0</v>
      </c>
      <c r="S162" s="3"/>
      <c r="T162" s="3"/>
      <c r="U162" s="2"/>
      <c r="V162" s="2"/>
      <c r="W162" s="2"/>
      <c r="X162" s="2"/>
      <c r="Y162" s="2"/>
      <c r="Z162" s="66"/>
      <c r="AA162" s="66"/>
    </row>
    <row r="163" ht="21" customHeight="1" spans="1:27">
      <c r="A163" s="29">
        <v>56</v>
      </c>
      <c r="B163" s="29" t="s">
        <v>43</v>
      </c>
      <c r="C163" s="29"/>
      <c r="D163" s="29" t="s">
        <v>1380</v>
      </c>
      <c r="E163" s="29" t="s">
        <v>1430</v>
      </c>
      <c r="F163" s="29" t="s">
        <v>170</v>
      </c>
      <c r="G163" s="29" t="s">
        <v>174</v>
      </c>
      <c r="H163" s="29" t="s">
        <v>1436</v>
      </c>
      <c r="I163" s="29"/>
      <c r="J163" s="248">
        <v>49800</v>
      </c>
      <c r="K163" s="29">
        <v>1</v>
      </c>
      <c r="L163" s="248">
        <v>49800</v>
      </c>
      <c r="M163" s="29" t="s">
        <v>197</v>
      </c>
      <c r="N163" s="29"/>
      <c r="O163" s="29" t="s">
        <v>1389</v>
      </c>
      <c r="P163" s="90">
        <f t="shared" si="19"/>
        <v>49800</v>
      </c>
      <c r="Q163" s="90">
        <v>49800</v>
      </c>
      <c r="R163" s="90">
        <v>0</v>
      </c>
      <c r="S163" s="2"/>
      <c r="T163" s="64"/>
      <c r="U163" s="2"/>
      <c r="V163" s="2"/>
      <c r="W163" s="2"/>
      <c r="X163" s="2"/>
      <c r="Y163" s="2"/>
      <c r="Z163" s="66"/>
      <c r="AA163" s="66"/>
    </row>
    <row r="164" ht="21" customHeight="1" spans="1:27">
      <c r="A164" s="29">
        <v>57</v>
      </c>
      <c r="B164" s="29" t="s">
        <v>43</v>
      </c>
      <c r="C164" s="29"/>
      <c r="D164" s="29" t="s">
        <v>1380</v>
      </c>
      <c r="E164" s="29" t="s">
        <v>1430</v>
      </c>
      <c r="F164" s="29" t="s">
        <v>170</v>
      </c>
      <c r="G164" s="29" t="s">
        <v>174</v>
      </c>
      <c r="H164" s="29" t="s">
        <v>1437</v>
      </c>
      <c r="I164" s="29"/>
      <c r="J164" s="248">
        <v>49000</v>
      </c>
      <c r="K164" s="29">
        <v>1</v>
      </c>
      <c r="L164" s="248">
        <v>49000</v>
      </c>
      <c r="M164" s="29" t="s">
        <v>197</v>
      </c>
      <c r="N164" s="29"/>
      <c r="O164" s="29">
        <v>201907</v>
      </c>
      <c r="P164" s="90">
        <f t="shared" si="19"/>
        <v>49000</v>
      </c>
      <c r="Q164" s="90">
        <v>49000</v>
      </c>
      <c r="R164" s="90">
        <v>0</v>
      </c>
      <c r="S164" s="2"/>
      <c r="T164" s="64"/>
      <c r="U164" s="2"/>
      <c r="V164" s="2"/>
      <c r="W164" s="2"/>
      <c r="X164" s="2"/>
      <c r="Y164" s="2"/>
      <c r="Z164" s="66"/>
      <c r="AA164" s="66"/>
    </row>
    <row r="165" ht="21" customHeight="1" spans="1:27">
      <c r="A165" s="29">
        <v>58</v>
      </c>
      <c r="B165" s="29" t="s">
        <v>43</v>
      </c>
      <c r="C165" s="29"/>
      <c r="D165" s="29" t="s">
        <v>1380</v>
      </c>
      <c r="E165" s="29" t="s">
        <v>1430</v>
      </c>
      <c r="F165" s="29" t="s">
        <v>170</v>
      </c>
      <c r="G165" s="29" t="s">
        <v>174</v>
      </c>
      <c r="H165" s="29" t="s">
        <v>1438</v>
      </c>
      <c r="I165" s="29"/>
      <c r="J165" s="248">
        <v>26000</v>
      </c>
      <c r="K165" s="29">
        <v>1</v>
      </c>
      <c r="L165" s="248">
        <v>26000</v>
      </c>
      <c r="M165" s="29" t="s">
        <v>197</v>
      </c>
      <c r="N165" s="29"/>
      <c r="O165" s="29" t="s">
        <v>1389</v>
      </c>
      <c r="P165" s="90">
        <f t="shared" si="19"/>
        <v>26000</v>
      </c>
      <c r="Q165" s="90">
        <v>26000</v>
      </c>
      <c r="R165" s="90"/>
      <c r="S165" s="2"/>
      <c r="T165" s="64"/>
      <c r="U165" s="2"/>
      <c r="V165" s="2"/>
      <c r="W165" s="2"/>
      <c r="X165" s="2"/>
      <c r="Y165" s="2"/>
      <c r="Z165" s="66"/>
      <c r="AA165" s="66"/>
    </row>
    <row r="166" ht="21" customHeight="1" spans="1:27">
      <c r="A166" s="29">
        <v>59</v>
      </c>
      <c r="B166" s="29" t="s">
        <v>43</v>
      </c>
      <c r="C166" s="29"/>
      <c r="D166" s="29" t="s">
        <v>1380</v>
      </c>
      <c r="E166" s="29" t="s">
        <v>1430</v>
      </c>
      <c r="F166" s="29" t="s">
        <v>170</v>
      </c>
      <c r="G166" s="29" t="s">
        <v>174</v>
      </c>
      <c r="H166" s="29" t="s">
        <v>1439</v>
      </c>
      <c r="I166" s="29"/>
      <c r="J166" s="248">
        <v>46900</v>
      </c>
      <c r="K166" s="29">
        <v>1</v>
      </c>
      <c r="L166" s="248">
        <v>46900</v>
      </c>
      <c r="M166" s="29" t="s">
        <v>197</v>
      </c>
      <c r="N166" s="29"/>
      <c r="O166" s="29" t="s">
        <v>1389</v>
      </c>
      <c r="P166" s="90">
        <f t="shared" si="19"/>
        <v>46900</v>
      </c>
      <c r="Q166" s="90">
        <v>46900</v>
      </c>
      <c r="R166" s="90"/>
      <c r="S166" s="2"/>
      <c r="T166" s="64"/>
      <c r="U166" s="2"/>
      <c r="V166" s="2"/>
      <c r="W166" s="2"/>
      <c r="X166" s="2"/>
      <c r="Y166" s="2"/>
      <c r="Z166" s="66"/>
      <c r="AA166" s="66"/>
    </row>
    <row r="167" ht="21" customHeight="1" spans="1:27">
      <c r="A167" s="29">
        <v>60</v>
      </c>
      <c r="B167" s="29" t="s">
        <v>43</v>
      </c>
      <c r="C167" s="29"/>
      <c r="D167" s="29" t="s">
        <v>1380</v>
      </c>
      <c r="E167" s="29" t="s">
        <v>1430</v>
      </c>
      <c r="F167" s="29" t="s">
        <v>170</v>
      </c>
      <c r="G167" s="29" t="s">
        <v>174</v>
      </c>
      <c r="H167" s="29" t="s">
        <v>1440</v>
      </c>
      <c r="I167" s="29"/>
      <c r="J167" s="248">
        <v>15000</v>
      </c>
      <c r="K167" s="29">
        <v>2</v>
      </c>
      <c r="L167" s="248">
        <v>30000</v>
      </c>
      <c r="M167" s="29" t="s">
        <v>197</v>
      </c>
      <c r="N167" s="29"/>
      <c r="O167" s="29">
        <v>201910</v>
      </c>
      <c r="P167" s="90">
        <f t="shared" si="19"/>
        <v>30000</v>
      </c>
      <c r="Q167" s="90">
        <v>30000</v>
      </c>
      <c r="R167" s="90">
        <v>0</v>
      </c>
      <c r="S167" s="2"/>
      <c r="T167" s="64"/>
      <c r="U167" s="2"/>
      <c r="V167" s="2"/>
      <c r="W167" s="2"/>
      <c r="X167" s="2"/>
      <c r="Y167" s="2"/>
      <c r="Z167" s="66"/>
      <c r="AA167" s="66"/>
    </row>
    <row r="168" ht="21" customHeight="1" spans="1:27">
      <c r="A168" s="216" t="s">
        <v>1441</v>
      </c>
      <c r="B168" s="250"/>
      <c r="C168" s="250"/>
      <c r="D168" s="250"/>
      <c r="E168" s="217"/>
      <c r="F168" s="216" t="s">
        <v>21</v>
      </c>
      <c r="G168" s="216"/>
      <c r="H168" s="216"/>
      <c r="I168" s="216"/>
      <c r="J168" s="216"/>
      <c r="K168" s="216"/>
      <c r="L168" s="245">
        <f>SUM(L169:L188)</f>
        <v>1078580</v>
      </c>
      <c r="M168" s="245">
        <f>SUM(M169:M188)</f>
        <v>0</v>
      </c>
      <c r="N168" s="245"/>
      <c r="O168" s="245">
        <f>SUM(O169:O188)</f>
        <v>0</v>
      </c>
      <c r="P168" s="247">
        <f>SUM(P169:P188)</f>
        <v>1078580</v>
      </c>
      <c r="Q168" s="247">
        <f>SUM(Q169:Q188)</f>
        <v>1078580</v>
      </c>
      <c r="R168" s="247">
        <f>SUM(R169:R186)</f>
        <v>0</v>
      </c>
      <c r="S168" s="2"/>
      <c r="T168" s="64"/>
      <c r="U168" s="2"/>
      <c r="V168" s="2"/>
      <c r="W168" s="2"/>
      <c r="X168" s="2"/>
      <c r="Y168" s="2"/>
      <c r="Z168" s="66"/>
      <c r="AA168" s="66"/>
    </row>
    <row r="169" ht="21" customHeight="1" spans="1:27">
      <c r="A169" s="11">
        <v>1</v>
      </c>
      <c r="B169" s="87" t="s">
        <v>43</v>
      </c>
      <c r="C169" s="87"/>
      <c r="D169" s="11" t="s">
        <v>1441</v>
      </c>
      <c r="E169" s="11" t="s">
        <v>1442</v>
      </c>
      <c r="F169" s="11" t="s">
        <v>1443</v>
      </c>
      <c r="G169" s="11" t="s">
        <v>62</v>
      </c>
      <c r="H169" s="11" t="s">
        <v>1444</v>
      </c>
      <c r="I169" s="11"/>
      <c r="J169" s="11">
        <v>5000</v>
      </c>
      <c r="K169" s="11">
        <v>1</v>
      </c>
      <c r="L169" s="36">
        <f t="shared" ref="L169:L187" si="20">J169*K169</f>
        <v>5000</v>
      </c>
      <c r="M169" s="11" t="s">
        <v>65</v>
      </c>
      <c r="N169" s="11"/>
      <c r="O169" s="11" t="s">
        <v>1290</v>
      </c>
      <c r="P169" s="88">
        <f t="shared" ref="P169:P187" si="21">L169</f>
        <v>5000</v>
      </c>
      <c r="Q169" s="88">
        <v>5000</v>
      </c>
      <c r="R169" s="88">
        <f>SUM(N169)</f>
        <v>0</v>
      </c>
      <c r="S169" s="2"/>
      <c r="T169" s="64"/>
      <c r="U169" s="2"/>
      <c r="V169" s="2"/>
      <c r="W169" s="2"/>
      <c r="X169" s="2"/>
      <c r="Y169" s="2"/>
      <c r="Z169" s="66"/>
      <c r="AA169" s="66"/>
    </row>
    <row r="170" ht="21" customHeight="1" spans="1:27">
      <c r="A170" s="11">
        <v>2</v>
      </c>
      <c r="B170" s="87" t="s">
        <v>43</v>
      </c>
      <c r="C170" s="87"/>
      <c r="D170" s="11" t="s">
        <v>1441</v>
      </c>
      <c r="E170" s="11" t="s">
        <v>1445</v>
      </c>
      <c r="F170" s="11" t="s">
        <v>1446</v>
      </c>
      <c r="G170" s="11" t="s">
        <v>62</v>
      </c>
      <c r="H170" s="11" t="s">
        <v>1445</v>
      </c>
      <c r="I170" s="11"/>
      <c r="J170" s="11">
        <v>200</v>
      </c>
      <c r="K170" s="11">
        <v>100</v>
      </c>
      <c r="L170" s="36">
        <f t="shared" si="20"/>
        <v>20000</v>
      </c>
      <c r="M170" s="11" t="s">
        <v>65</v>
      </c>
      <c r="N170" s="11"/>
      <c r="O170" s="11" t="s">
        <v>1290</v>
      </c>
      <c r="P170" s="88">
        <f t="shared" si="21"/>
        <v>20000</v>
      </c>
      <c r="Q170" s="88">
        <v>20000</v>
      </c>
      <c r="R170" s="88">
        <v>0</v>
      </c>
      <c r="S170" s="2"/>
      <c r="T170" s="64"/>
      <c r="U170" s="2"/>
      <c r="V170" s="2"/>
      <c r="W170" s="2"/>
      <c r="X170" s="2"/>
      <c r="Y170" s="2"/>
      <c r="Z170" s="66"/>
      <c r="AA170" s="66"/>
    </row>
    <row r="171" ht="21" customHeight="1" spans="1:27">
      <c r="A171" s="11">
        <v>3</v>
      </c>
      <c r="B171" s="87" t="s">
        <v>43</v>
      </c>
      <c r="C171" s="87"/>
      <c r="D171" s="11" t="s">
        <v>1441</v>
      </c>
      <c r="E171" s="11" t="s">
        <v>1447</v>
      </c>
      <c r="F171" s="11"/>
      <c r="G171" s="11" t="s">
        <v>62</v>
      </c>
      <c r="H171" s="11" t="s">
        <v>1448</v>
      </c>
      <c r="I171" s="11"/>
      <c r="J171" s="11">
        <v>320</v>
      </c>
      <c r="K171" s="11">
        <v>6</v>
      </c>
      <c r="L171" s="36">
        <f t="shared" si="20"/>
        <v>1920</v>
      </c>
      <c r="M171" s="11" t="s">
        <v>65</v>
      </c>
      <c r="N171" s="11"/>
      <c r="O171" s="11" t="s">
        <v>1290</v>
      </c>
      <c r="P171" s="88">
        <f t="shared" si="21"/>
        <v>1920</v>
      </c>
      <c r="Q171" s="88">
        <v>1920</v>
      </c>
      <c r="R171" s="88">
        <v>0</v>
      </c>
      <c r="S171" s="2"/>
      <c r="T171" s="64"/>
      <c r="U171" s="2"/>
      <c r="V171" s="2"/>
      <c r="W171" s="2"/>
      <c r="X171" s="2"/>
      <c r="Y171" s="2"/>
      <c r="Z171" s="66"/>
      <c r="AA171" s="66"/>
    </row>
    <row r="172" ht="21" customHeight="1" spans="1:27">
      <c r="A172" s="11">
        <v>4</v>
      </c>
      <c r="B172" s="87" t="s">
        <v>43</v>
      </c>
      <c r="C172" s="87"/>
      <c r="D172" s="11" t="s">
        <v>1441</v>
      </c>
      <c r="E172" s="11" t="s">
        <v>1449</v>
      </c>
      <c r="F172" s="11" t="s">
        <v>70</v>
      </c>
      <c r="G172" s="11" t="s">
        <v>62</v>
      </c>
      <c r="H172" s="11" t="s">
        <v>1449</v>
      </c>
      <c r="I172" s="11" t="s">
        <v>64</v>
      </c>
      <c r="J172" s="11">
        <v>3800</v>
      </c>
      <c r="K172" s="11">
        <v>20</v>
      </c>
      <c r="L172" s="36">
        <f t="shared" si="20"/>
        <v>76000</v>
      </c>
      <c r="M172" s="11" t="s">
        <v>65</v>
      </c>
      <c r="N172" s="11"/>
      <c r="O172" s="11" t="s">
        <v>1290</v>
      </c>
      <c r="P172" s="88">
        <f t="shared" si="21"/>
        <v>76000</v>
      </c>
      <c r="Q172" s="88">
        <v>76000</v>
      </c>
      <c r="R172" s="88">
        <v>0</v>
      </c>
      <c r="S172" s="2"/>
      <c r="T172" s="64"/>
      <c r="U172" s="2"/>
      <c r="V172" s="2"/>
      <c r="W172" s="2"/>
      <c r="X172" s="2"/>
      <c r="Y172" s="2"/>
      <c r="Z172" s="66"/>
      <c r="AA172" s="66"/>
    </row>
    <row r="173" ht="21" customHeight="1" spans="1:27">
      <c r="A173" s="11">
        <v>5</v>
      </c>
      <c r="B173" s="87" t="s">
        <v>43</v>
      </c>
      <c r="C173" s="87"/>
      <c r="D173" s="11" t="s">
        <v>1441</v>
      </c>
      <c r="E173" s="11" t="s">
        <v>1073</v>
      </c>
      <c r="F173" s="11" t="s">
        <v>61</v>
      </c>
      <c r="G173" s="11" t="s">
        <v>62</v>
      </c>
      <c r="H173" s="11" t="s">
        <v>1450</v>
      </c>
      <c r="I173" s="11" t="s">
        <v>64</v>
      </c>
      <c r="J173" s="11">
        <v>3800</v>
      </c>
      <c r="K173" s="11">
        <v>1</v>
      </c>
      <c r="L173" s="36">
        <f t="shared" si="20"/>
        <v>3800</v>
      </c>
      <c r="M173" s="11" t="s">
        <v>65</v>
      </c>
      <c r="N173" s="11"/>
      <c r="O173" s="11" t="s">
        <v>1290</v>
      </c>
      <c r="P173" s="88">
        <f t="shared" si="21"/>
        <v>3800</v>
      </c>
      <c r="Q173" s="88">
        <v>3800</v>
      </c>
      <c r="R173" s="88">
        <v>0</v>
      </c>
      <c r="S173" s="2"/>
      <c r="T173" s="64"/>
      <c r="U173" s="2"/>
      <c r="V173" s="2"/>
      <c r="W173" s="2"/>
      <c r="X173" s="2"/>
      <c r="Y173" s="2"/>
      <c r="Z173" s="66"/>
      <c r="AA173" s="66"/>
    </row>
    <row r="174" ht="21" customHeight="1" spans="1:27">
      <c r="A174" s="11">
        <v>6</v>
      </c>
      <c r="B174" s="87" t="s">
        <v>43</v>
      </c>
      <c r="C174" s="87"/>
      <c r="D174" s="11" t="s">
        <v>1441</v>
      </c>
      <c r="E174" s="11" t="s">
        <v>115</v>
      </c>
      <c r="F174" s="11" t="s">
        <v>350</v>
      </c>
      <c r="G174" s="11" t="s">
        <v>62</v>
      </c>
      <c r="H174" s="11" t="s">
        <v>115</v>
      </c>
      <c r="I174" s="11" t="s">
        <v>64</v>
      </c>
      <c r="J174" s="11">
        <v>1500</v>
      </c>
      <c r="K174" s="11">
        <v>1</v>
      </c>
      <c r="L174" s="36">
        <f t="shared" si="20"/>
        <v>1500</v>
      </c>
      <c r="M174" s="11" t="s">
        <v>65</v>
      </c>
      <c r="N174" s="11"/>
      <c r="O174" s="11" t="s">
        <v>1290</v>
      </c>
      <c r="P174" s="88">
        <f t="shared" si="21"/>
        <v>1500</v>
      </c>
      <c r="Q174" s="88">
        <v>1500</v>
      </c>
      <c r="R174" s="88">
        <v>0</v>
      </c>
      <c r="S174" s="2"/>
      <c r="T174" s="64"/>
      <c r="U174" s="2"/>
      <c r="V174" s="2"/>
      <c r="W174" s="2"/>
      <c r="X174" s="2"/>
      <c r="Y174" s="2"/>
      <c r="Z174" s="66"/>
      <c r="AA174" s="66"/>
    </row>
    <row r="175" ht="21" customHeight="1" spans="1:27">
      <c r="A175" s="11">
        <v>7</v>
      </c>
      <c r="B175" s="87" t="s">
        <v>43</v>
      </c>
      <c r="C175" s="87"/>
      <c r="D175" s="11" t="s">
        <v>1441</v>
      </c>
      <c r="E175" s="11" t="s">
        <v>1202</v>
      </c>
      <c r="F175" s="11" t="s">
        <v>1266</v>
      </c>
      <c r="G175" s="11" t="s">
        <v>62</v>
      </c>
      <c r="H175" s="11" t="s">
        <v>1451</v>
      </c>
      <c r="I175" s="11" t="s">
        <v>64</v>
      </c>
      <c r="J175" s="11">
        <v>20720</v>
      </c>
      <c r="K175" s="11">
        <v>1</v>
      </c>
      <c r="L175" s="36">
        <f t="shared" si="20"/>
        <v>20720</v>
      </c>
      <c r="M175" s="11" t="s">
        <v>65</v>
      </c>
      <c r="N175" s="11"/>
      <c r="O175" s="11" t="s">
        <v>1290</v>
      </c>
      <c r="P175" s="88">
        <f t="shared" si="21"/>
        <v>20720</v>
      </c>
      <c r="Q175" s="88">
        <v>20720</v>
      </c>
      <c r="R175" s="88">
        <v>0</v>
      </c>
      <c r="S175" s="2"/>
      <c r="T175" s="64"/>
      <c r="U175" s="2"/>
      <c r="V175" s="2"/>
      <c r="W175" s="2"/>
      <c r="X175" s="2"/>
      <c r="Y175" s="2"/>
      <c r="Z175" s="66"/>
      <c r="AA175" s="66"/>
    </row>
    <row r="176" ht="21" customHeight="1" spans="1:27">
      <c r="A176" s="11">
        <v>8</v>
      </c>
      <c r="B176" s="87" t="s">
        <v>43</v>
      </c>
      <c r="C176" s="87"/>
      <c r="D176" s="11" t="s">
        <v>1441</v>
      </c>
      <c r="E176" s="11" t="s">
        <v>839</v>
      </c>
      <c r="F176" s="11" t="s">
        <v>1452</v>
      </c>
      <c r="G176" s="11" t="s">
        <v>62</v>
      </c>
      <c r="H176" s="11" t="s">
        <v>1453</v>
      </c>
      <c r="I176" s="11"/>
      <c r="J176" s="11">
        <v>90000</v>
      </c>
      <c r="K176" s="11">
        <v>1</v>
      </c>
      <c r="L176" s="36">
        <f t="shared" si="20"/>
        <v>90000</v>
      </c>
      <c r="M176" s="11" t="s">
        <v>65</v>
      </c>
      <c r="N176" s="11"/>
      <c r="O176" s="11" t="s">
        <v>1290</v>
      </c>
      <c r="P176" s="88">
        <f t="shared" si="21"/>
        <v>90000</v>
      </c>
      <c r="Q176" s="88">
        <v>90000</v>
      </c>
      <c r="R176" s="88">
        <v>0</v>
      </c>
      <c r="S176" s="2"/>
      <c r="T176" s="64"/>
      <c r="U176" s="2"/>
      <c r="V176" s="2"/>
      <c r="W176" s="2"/>
      <c r="X176" s="2"/>
      <c r="Y176" s="2"/>
      <c r="Z176" s="66"/>
      <c r="AA176" s="66"/>
    </row>
    <row r="177" ht="21" customHeight="1" spans="1:27">
      <c r="A177" s="11">
        <v>9</v>
      </c>
      <c r="B177" s="87" t="s">
        <v>43</v>
      </c>
      <c r="C177" s="87"/>
      <c r="D177" s="11" t="s">
        <v>1441</v>
      </c>
      <c r="E177" s="11" t="s">
        <v>118</v>
      </c>
      <c r="F177" s="11" t="s">
        <v>1454</v>
      </c>
      <c r="G177" s="11" t="s">
        <v>62</v>
      </c>
      <c r="H177" s="11" t="s">
        <v>118</v>
      </c>
      <c r="I177" s="11"/>
      <c r="J177" s="11">
        <v>980</v>
      </c>
      <c r="K177" s="11">
        <v>1</v>
      </c>
      <c r="L177" s="36">
        <f t="shared" si="20"/>
        <v>980</v>
      </c>
      <c r="M177" s="11" t="s">
        <v>65</v>
      </c>
      <c r="N177" s="11"/>
      <c r="O177" s="11" t="s">
        <v>1290</v>
      </c>
      <c r="P177" s="88">
        <f t="shared" si="21"/>
        <v>980</v>
      </c>
      <c r="Q177" s="88">
        <v>980</v>
      </c>
      <c r="R177" s="88">
        <v>0</v>
      </c>
      <c r="S177" s="2"/>
      <c r="T177" s="64"/>
      <c r="U177" s="2"/>
      <c r="V177" s="2"/>
      <c r="W177" s="2"/>
      <c r="X177" s="2"/>
      <c r="Y177" s="2"/>
      <c r="Z177" s="66"/>
      <c r="AA177" s="66"/>
    </row>
    <row r="178" ht="21" customHeight="1" spans="1:27">
      <c r="A178" s="11">
        <v>10</v>
      </c>
      <c r="B178" s="87" t="s">
        <v>43</v>
      </c>
      <c r="C178" s="87"/>
      <c r="D178" s="11" t="s">
        <v>1441</v>
      </c>
      <c r="E178" s="11" t="s">
        <v>1399</v>
      </c>
      <c r="F178" s="11"/>
      <c r="G178" s="11" t="s">
        <v>62</v>
      </c>
      <c r="H178" s="11" t="s">
        <v>1399</v>
      </c>
      <c r="I178" s="11" t="s">
        <v>213</v>
      </c>
      <c r="J178" s="11">
        <v>188</v>
      </c>
      <c r="K178" s="11">
        <v>240</v>
      </c>
      <c r="L178" s="36">
        <f t="shared" si="20"/>
        <v>45120</v>
      </c>
      <c r="M178" s="11" t="s">
        <v>65</v>
      </c>
      <c r="N178" s="11"/>
      <c r="O178" s="11" t="s">
        <v>1290</v>
      </c>
      <c r="P178" s="88">
        <f t="shared" si="21"/>
        <v>45120</v>
      </c>
      <c r="Q178" s="88">
        <v>45120</v>
      </c>
      <c r="R178" s="88">
        <v>0</v>
      </c>
      <c r="S178" s="2"/>
      <c r="T178" s="64"/>
      <c r="U178" s="2"/>
      <c r="V178" s="2"/>
      <c r="W178" s="2"/>
      <c r="X178" s="2"/>
      <c r="Y178" s="2"/>
      <c r="Z178" s="66"/>
      <c r="AA178" s="66"/>
    </row>
    <row r="179" ht="21" customHeight="1" spans="1:27">
      <c r="A179" s="11">
        <v>11</v>
      </c>
      <c r="B179" s="87" t="s">
        <v>43</v>
      </c>
      <c r="C179" s="87"/>
      <c r="D179" s="11" t="s">
        <v>1441</v>
      </c>
      <c r="E179" s="11" t="s">
        <v>1400</v>
      </c>
      <c r="F179" s="11"/>
      <c r="G179" s="11" t="s">
        <v>62</v>
      </c>
      <c r="H179" s="11" t="s">
        <v>1400</v>
      </c>
      <c r="I179" s="11" t="s">
        <v>213</v>
      </c>
      <c r="J179" s="11">
        <v>320</v>
      </c>
      <c r="K179" s="11">
        <v>130</v>
      </c>
      <c r="L179" s="36">
        <f t="shared" si="20"/>
        <v>41600</v>
      </c>
      <c r="M179" s="11" t="s">
        <v>65</v>
      </c>
      <c r="N179" s="11"/>
      <c r="O179" s="11" t="s">
        <v>1290</v>
      </c>
      <c r="P179" s="88">
        <f t="shared" si="21"/>
        <v>41600</v>
      </c>
      <c r="Q179" s="88">
        <v>41600</v>
      </c>
      <c r="R179" s="88">
        <v>0</v>
      </c>
      <c r="S179" s="2"/>
      <c r="T179" s="64"/>
      <c r="U179" s="2"/>
      <c r="V179" s="2"/>
      <c r="W179" s="2"/>
      <c r="X179" s="2"/>
      <c r="Y179" s="2"/>
      <c r="Z179" s="66"/>
      <c r="AA179" s="66"/>
    </row>
    <row r="180" ht="21" customHeight="1" spans="1:27">
      <c r="A180" s="11">
        <v>12</v>
      </c>
      <c r="B180" s="87" t="s">
        <v>43</v>
      </c>
      <c r="C180" s="87"/>
      <c r="D180" s="11" t="s">
        <v>1441</v>
      </c>
      <c r="E180" s="11" t="s">
        <v>163</v>
      </c>
      <c r="F180" s="11" t="s">
        <v>1455</v>
      </c>
      <c r="G180" s="11" t="s">
        <v>62</v>
      </c>
      <c r="H180" s="11" t="s">
        <v>1456</v>
      </c>
      <c r="I180" s="11" t="s">
        <v>213</v>
      </c>
      <c r="J180" s="11">
        <v>550</v>
      </c>
      <c r="K180" s="11">
        <v>30</v>
      </c>
      <c r="L180" s="36">
        <f t="shared" si="20"/>
        <v>16500</v>
      </c>
      <c r="M180" s="11" t="s">
        <v>65</v>
      </c>
      <c r="N180" s="11"/>
      <c r="O180" s="11" t="s">
        <v>1290</v>
      </c>
      <c r="P180" s="88">
        <f t="shared" si="21"/>
        <v>16500</v>
      </c>
      <c r="Q180" s="88">
        <v>16500</v>
      </c>
      <c r="R180" s="88">
        <v>0</v>
      </c>
      <c r="S180" s="2"/>
      <c r="T180" s="64"/>
      <c r="U180" s="2"/>
      <c r="V180" s="2"/>
      <c r="W180" s="2"/>
      <c r="X180" s="2"/>
      <c r="Y180" s="2"/>
      <c r="Z180" s="66"/>
      <c r="AA180" s="66"/>
    </row>
    <row r="181" ht="21" customHeight="1" spans="1:27">
      <c r="A181" s="11">
        <v>13</v>
      </c>
      <c r="B181" s="87" t="s">
        <v>43</v>
      </c>
      <c r="C181" s="87"/>
      <c r="D181" s="11" t="s">
        <v>1441</v>
      </c>
      <c r="E181" s="11" t="s">
        <v>1457</v>
      </c>
      <c r="F181" s="11" t="s">
        <v>893</v>
      </c>
      <c r="G181" s="11"/>
      <c r="H181" s="11" t="s">
        <v>1458</v>
      </c>
      <c r="I181" s="11" t="s">
        <v>213</v>
      </c>
      <c r="J181" s="11">
        <v>40000</v>
      </c>
      <c r="K181" s="11">
        <v>1</v>
      </c>
      <c r="L181" s="36">
        <f t="shared" si="20"/>
        <v>40000</v>
      </c>
      <c r="M181" s="11" t="s">
        <v>65</v>
      </c>
      <c r="N181" s="11"/>
      <c r="O181" s="11" t="s">
        <v>1290</v>
      </c>
      <c r="P181" s="88">
        <f t="shared" si="21"/>
        <v>40000</v>
      </c>
      <c r="Q181" s="88">
        <v>40000</v>
      </c>
      <c r="R181" s="88">
        <v>0</v>
      </c>
      <c r="S181" s="2"/>
      <c r="T181" s="64"/>
      <c r="U181" s="2"/>
      <c r="V181" s="2"/>
      <c r="W181" s="2"/>
      <c r="X181" s="2"/>
      <c r="Y181" s="2"/>
      <c r="Z181" s="66"/>
      <c r="AA181" s="66"/>
    </row>
    <row r="182" ht="21" customHeight="1" spans="1:27">
      <c r="A182" s="11">
        <v>14</v>
      </c>
      <c r="B182" s="87" t="s">
        <v>43</v>
      </c>
      <c r="C182" s="87"/>
      <c r="D182" s="11" t="s">
        <v>1441</v>
      </c>
      <c r="E182" s="11" t="s">
        <v>1459</v>
      </c>
      <c r="F182" s="11" t="s">
        <v>170</v>
      </c>
      <c r="G182" s="11" t="s">
        <v>62</v>
      </c>
      <c r="H182" s="11" t="s">
        <v>1460</v>
      </c>
      <c r="I182" s="11" t="s">
        <v>213</v>
      </c>
      <c r="J182" s="11">
        <v>1500</v>
      </c>
      <c r="K182" s="11">
        <v>20</v>
      </c>
      <c r="L182" s="36">
        <f t="shared" si="20"/>
        <v>30000</v>
      </c>
      <c r="M182" s="11" t="s">
        <v>65</v>
      </c>
      <c r="N182" s="11"/>
      <c r="O182" s="11" t="s">
        <v>1290</v>
      </c>
      <c r="P182" s="88">
        <f t="shared" si="21"/>
        <v>30000</v>
      </c>
      <c r="Q182" s="88">
        <v>30000</v>
      </c>
      <c r="R182" s="88">
        <v>0</v>
      </c>
      <c r="S182" s="2"/>
      <c r="T182" s="64"/>
      <c r="U182" s="2"/>
      <c r="V182" s="2"/>
      <c r="W182" s="2"/>
      <c r="X182" s="2"/>
      <c r="Y182" s="2"/>
      <c r="Z182" s="66"/>
      <c r="AA182" s="66"/>
    </row>
    <row r="183" ht="21" customHeight="1" spans="1:27">
      <c r="A183" s="11">
        <v>15</v>
      </c>
      <c r="B183" s="87" t="s">
        <v>43</v>
      </c>
      <c r="C183" s="87"/>
      <c r="D183" s="11" t="s">
        <v>1441</v>
      </c>
      <c r="E183" s="11" t="s">
        <v>1141</v>
      </c>
      <c r="F183" s="11" t="s">
        <v>68</v>
      </c>
      <c r="G183" s="11" t="s">
        <v>62</v>
      </c>
      <c r="H183" s="11" t="s">
        <v>1050</v>
      </c>
      <c r="I183" s="11" t="s">
        <v>64</v>
      </c>
      <c r="J183" s="11">
        <v>6800</v>
      </c>
      <c r="K183" s="11">
        <v>1</v>
      </c>
      <c r="L183" s="36">
        <f t="shared" si="20"/>
        <v>6800</v>
      </c>
      <c r="M183" s="11" t="s">
        <v>65</v>
      </c>
      <c r="N183" s="11"/>
      <c r="O183" s="11" t="s">
        <v>1290</v>
      </c>
      <c r="P183" s="88">
        <f t="shared" si="21"/>
        <v>6800</v>
      </c>
      <c r="Q183" s="88">
        <v>6800</v>
      </c>
      <c r="R183" s="88">
        <v>0</v>
      </c>
      <c r="S183" s="2"/>
      <c r="T183" s="64"/>
      <c r="U183" s="2"/>
      <c r="V183" s="2"/>
      <c r="W183" s="2"/>
      <c r="X183" s="2"/>
      <c r="Y183" s="2"/>
      <c r="Z183" s="66"/>
      <c r="AA183" s="66"/>
    </row>
    <row r="184" ht="21" customHeight="1" spans="1:27">
      <c r="A184" s="11">
        <v>16</v>
      </c>
      <c r="B184" s="87" t="s">
        <v>43</v>
      </c>
      <c r="C184" s="87"/>
      <c r="D184" s="11" t="s">
        <v>1441</v>
      </c>
      <c r="E184" s="11" t="s">
        <v>1461</v>
      </c>
      <c r="F184" s="11" t="s">
        <v>1462</v>
      </c>
      <c r="G184" s="11" t="s">
        <v>62</v>
      </c>
      <c r="H184" s="11" t="s">
        <v>1463</v>
      </c>
      <c r="I184" s="11"/>
      <c r="J184" s="11">
        <v>92200</v>
      </c>
      <c r="K184" s="11">
        <v>1</v>
      </c>
      <c r="L184" s="36">
        <f t="shared" si="20"/>
        <v>92200</v>
      </c>
      <c r="M184" s="11" t="s">
        <v>65</v>
      </c>
      <c r="N184" s="11"/>
      <c r="O184" s="11" t="s">
        <v>1290</v>
      </c>
      <c r="P184" s="88">
        <f t="shared" si="21"/>
        <v>92200</v>
      </c>
      <c r="Q184" s="88">
        <v>92200</v>
      </c>
      <c r="R184" s="88">
        <v>0</v>
      </c>
      <c r="S184" s="2"/>
      <c r="T184" s="64"/>
      <c r="U184" s="2"/>
      <c r="V184" s="2"/>
      <c r="W184" s="2"/>
      <c r="X184" s="2"/>
      <c r="Y184" s="2"/>
      <c r="Z184" s="66"/>
      <c r="AA184" s="66"/>
    </row>
    <row r="185" ht="21" customHeight="1" spans="1:27">
      <c r="A185" s="11">
        <v>17</v>
      </c>
      <c r="B185" s="87" t="s">
        <v>43</v>
      </c>
      <c r="C185" s="87"/>
      <c r="D185" s="11" t="s">
        <v>1441</v>
      </c>
      <c r="E185" s="11" t="s">
        <v>898</v>
      </c>
      <c r="F185" s="11"/>
      <c r="G185" s="11" t="s">
        <v>62</v>
      </c>
      <c r="H185" s="11" t="s">
        <v>1464</v>
      </c>
      <c r="I185" s="11"/>
      <c r="J185" s="11">
        <v>95240</v>
      </c>
      <c r="K185" s="11">
        <v>1</v>
      </c>
      <c r="L185" s="36">
        <f t="shared" si="20"/>
        <v>95240</v>
      </c>
      <c r="M185" s="11" t="s">
        <v>65</v>
      </c>
      <c r="N185" s="11"/>
      <c r="O185" s="11" t="s">
        <v>1290</v>
      </c>
      <c r="P185" s="88">
        <f t="shared" si="21"/>
        <v>95240</v>
      </c>
      <c r="Q185" s="88">
        <v>95240</v>
      </c>
      <c r="R185" s="88">
        <v>0</v>
      </c>
      <c r="S185" s="238"/>
      <c r="T185" s="156"/>
      <c r="U185" s="238"/>
      <c r="V185" s="238"/>
      <c r="W185" s="238"/>
      <c r="X185" s="238"/>
      <c r="Y185" s="238"/>
      <c r="Z185" s="240"/>
      <c r="AA185" s="240"/>
    </row>
    <row r="186" ht="21" customHeight="1" spans="1:27">
      <c r="A186" s="11">
        <v>18</v>
      </c>
      <c r="B186" s="87" t="s">
        <v>43</v>
      </c>
      <c r="C186" s="87"/>
      <c r="D186" s="11" t="s">
        <v>1441</v>
      </c>
      <c r="E186" s="11" t="s">
        <v>1465</v>
      </c>
      <c r="F186" s="11"/>
      <c r="G186" s="11" t="s">
        <v>62</v>
      </c>
      <c r="H186" s="11" t="s">
        <v>1466</v>
      </c>
      <c r="I186" s="11"/>
      <c r="J186" s="11">
        <v>5</v>
      </c>
      <c r="K186" s="11">
        <v>4000</v>
      </c>
      <c r="L186" s="36">
        <f t="shared" si="20"/>
        <v>20000</v>
      </c>
      <c r="M186" s="11" t="s">
        <v>65</v>
      </c>
      <c r="N186" s="11"/>
      <c r="O186" s="11" t="s">
        <v>1290</v>
      </c>
      <c r="P186" s="88">
        <f t="shared" si="21"/>
        <v>20000</v>
      </c>
      <c r="Q186" s="88">
        <v>20000</v>
      </c>
      <c r="R186" s="88"/>
      <c r="S186" s="2"/>
      <c r="T186" s="64"/>
      <c r="U186" s="2"/>
      <c r="V186" s="2"/>
      <c r="W186" s="2"/>
      <c r="X186" s="2"/>
      <c r="Y186" s="2"/>
      <c r="Z186" s="66"/>
      <c r="AA186" s="66"/>
    </row>
    <row r="187" ht="21" customHeight="1" spans="1:27">
      <c r="A187" s="11">
        <v>19</v>
      </c>
      <c r="B187" s="87" t="s">
        <v>43</v>
      </c>
      <c r="C187" s="87"/>
      <c r="D187" s="11" t="s">
        <v>1441</v>
      </c>
      <c r="E187" s="11" t="s">
        <v>1467</v>
      </c>
      <c r="F187" s="11"/>
      <c r="G187" s="11" t="s">
        <v>62</v>
      </c>
      <c r="H187" s="11" t="s">
        <v>1468</v>
      </c>
      <c r="I187" s="11"/>
      <c r="J187" s="11">
        <v>50000</v>
      </c>
      <c r="K187" s="11">
        <v>1</v>
      </c>
      <c r="L187" s="36">
        <f t="shared" si="20"/>
        <v>50000</v>
      </c>
      <c r="M187" s="11" t="s">
        <v>65</v>
      </c>
      <c r="N187" s="11"/>
      <c r="O187" s="11" t="s">
        <v>1290</v>
      </c>
      <c r="P187" s="88">
        <f t="shared" si="21"/>
        <v>50000</v>
      </c>
      <c r="Q187" s="88">
        <v>50000</v>
      </c>
      <c r="R187" s="88">
        <v>0</v>
      </c>
      <c r="S187" s="2"/>
      <c r="T187" s="64"/>
      <c r="U187" s="2"/>
      <c r="V187" s="2"/>
      <c r="W187" s="2"/>
      <c r="X187" s="2"/>
      <c r="Y187" s="2"/>
      <c r="Z187" s="66"/>
      <c r="AA187" s="66"/>
    </row>
    <row r="188" ht="21" customHeight="1" spans="1:27">
      <c r="A188" s="11">
        <v>20</v>
      </c>
      <c r="B188" s="87" t="s">
        <v>43</v>
      </c>
      <c r="C188" s="87"/>
      <c r="D188" s="11" t="s">
        <v>1441</v>
      </c>
      <c r="E188" s="11" t="s">
        <v>1469</v>
      </c>
      <c r="F188" s="11" t="s">
        <v>1280</v>
      </c>
      <c r="G188" s="11"/>
      <c r="H188" s="11"/>
      <c r="I188" s="11"/>
      <c r="J188" s="11"/>
      <c r="K188" s="11"/>
      <c r="L188" s="36">
        <f>SUM(L189:L199)</f>
        <v>421200</v>
      </c>
      <c r="M188" s="36">
        <f>SUM(M189:M199)</f>
        <v>0</v>
      </c>
      <c r="N188" s="36"/>
      <c r="O188" s="36">
        <f>SUM(O189:O199)</f>
        <v>0</v>
      </c>
      <c r="P188" s="88">
        <f>SUM(P189:P199)</f>
        <v>421200</v>
      </c>
      <c r="Q188" s="88">
        <f>SUM(Q189:Q199)</f>
        <v>421200</v>
      </c>
      <c r="R188" s="88">
        <v>0</v>
      </c>
      <c r="S188" s="2"/>
      <c r="T188" s="64"/>
      <c r="U188" s="2"/>
      <c r="V188" s="2"/>
      <c r="W188" s="2"/>
      <c r="X188" s="2"/>
      <c r="Y188" s="2"/>
      <c r="Z188" s="66"/>
      <c r="AA188" s="66"/>
    </row>
    <row r="189" ht="21" customHeight="1" spans="1:27">
      <c r="A189" s="11">
        <v>21</v>
      </c>
      <c r="B189" s="87" t="s">
        <v>43</v>
      </c>
      <c r="C189" s="87"/>
      <c r="D189" s="11" t="s">
        <v>1441</v>
      </c>
      <c r="E189" s="56" t="s">
        <v>336</v>
      </c>
      <c r="F189" s="11" t="s">
        <v>170</v>
      </c>
      <c r="G189" s="11" t="s">
        <v>174</v>
      </c>
      <c r="H189" s="11" t="s">
        <v>1470</v>
      </c>
      <c r="I189" s="11" t="s">
        <v>290</v>
      </c>
      <c r="J189" s="11">
        <v>49</v>
      </c>
      <c r="K189" s="11">
        <v>1000</v>
      </c>
      <c r="L189" s="36">
        <f t="shared" ref="L189:L199" si="22">J189*K189</f>
        <v>49000</v>
      </c>
      <c r="M189" s="11" t="s">
        <v>65</v>
      </c>
      <c r="N189" s="11"/>
      <c r="O189" s="11" t="s">
        <v>1290</v>
      </c>
      <c r="P189" s="88">
        <f t="shared" ref="P189:P199" si="23">L189</f>
        <v>49000</v>
      </c>
      <c r="Q189" s="88">
        <v>49000</v>
      </c>
      <c r="R189" s="88">
        <v>0</v>
      </c>
      <c r="S189" s="2"/>
      <c r="T189" s="64"/>
      <c r="U189" s="2"/>
      <c r="V189" s="2"/>
      <c r="W189" s="2"/>
      <c r="X189" s="2"/>
      <c r="Y189" s="2"/>
      <c r="Z189" s="66"/>
      <c r="AA189" s="66"/>
    </row>
    <row r="190" ht="21" customHeight="1" spans="1:27">
      <c r="A190" s="11">
        <v>22</v>
      </c>
      <c r="B190" s="87" t="s">
        <v>43</v>
      </c>
      <c r="C190" s="87"/>
      <c r="D190" s="11" t="s">
        <v>1441</v>
      </c>
      <c r="E190" s="56" t="s">
        <v>336</v>
      </c>
      <c r="F190" s="11" t="s">
        <v>764</v>
      </c>
      <c r="G190" s="11" t="s">
        <v>174</v>
      </c>
      <c r="H190" s="11" t="s">
        <v>1466</v>
      </c>
      <c r="I190" s="11" t="s">
        <v>290</v>
      </c>
      <c r="J190" s="11">
        <v>10</v>
      </c>
      <c r="K190" s="11">
        <v>4000</v>
      </c>
      <c r="L190" s="36">
        <f t="shared" si="22"/>
        <v>40000</v>
      </c>
      <c r="M190" s="11" t="s">
        <v>65</v>
      </c>
      <c r="N190" s="11"/>
      <c r="O190" s="11" t="s">
        <v>1290</v>
      </c>
      <c r="P190" s="88">
        <f t="shared" si="23"/>
        <v>40000</v>
      </c>
      <c r="Q190" s="88">
        <v>40000</v>
      </c>
      <c r="R190" s="88">
        <v>0</v>
      </c>
      <c r="S190" s="2"/>
      <c r="T190" s="64"/>
      <c r="U190" s="2"/>
      <c r="V190" s="2"/>
      <c r="W190" s="2"/>
      <c r="X190" s="2"/>
      <c r="Y190" s="2"/>
      <c r="Z190" s="66"/>
      <c r="AA190" s="66"/>
    </row>
    <row r="191" ht="21" customHeight="1" spans="1:27">
      <c r="A191" s="11">
        <v>23</v>
      </c>
      <c r="B191" s="87" t="s">
        <v>43</v>
      </c>
      <c r="C191" s="87"/>
      <c r="D191" s="11" t="s">
        <v>1441</v>
      </c>
      <c r="E191" s="56" t="s">
        <v>336</v>
      </c>
      <c r="F191" s="11" t="s">
        <v>170</v>
      </c>
      <c r="G191" s="11" t="s">
        <v>174</v>
      </c>
      <c r="H191" s="11" t="s">
        <v>1471</v>
      </c>
      <c r="I191" s="11" t="s">
        <v>290</v>
      </c>
      <c r="J191" s="11">
        <v>150</v>
      </c>
      <c r="K191" s="11">
        <v>128</v>
      </c>
      <c r="L191" s="36">
        <f t="shared" si="22"/>
        <v>19200</v>
      </c>
      <c r="M191" s="11" t="s">
        <v>65</v>
      </c>
      <c r="N191" s="11"/>
      <c r="O191" s="11" t="s">
        <v>1290</v>
      </c>
      <c r="P191" s="88">
        <f t="shared" si="23"/>
        <v>19200</v>
      </c>
      <c r="Q191" s="88">
        <v>19200</v>
      </c>
      <c r="R191" s="88">
        <v>0</v>
      </c>
      <c r="S191" s="2"/>
      <c r="T191" s="64"/>
      <c r="U191" s="2"/>
      <c r="V191" s="2"/>
      <c r="W191" s="2"/>
      <c r="X191" s="2"/>
      <c r="Y191" s="2"/>
      <c r="Z191" s="66"/>
      <c r="AA191" s="66"/>
    </row>
    <row r="192" ht="21" customHeight="1" spans="1:27">
      <c r="A192" s="11">
        <v>24</v>
      </c>
      <c r="B192" s="87" t="s">
        <v>43</v>
      </c>
      <c r="C192" s="87"/>
      <c r="D192" s="11" t="s">
        <v>1441</v>
      </c>
      <c r="E192" s="56" t="s">
        <v>336</v>
      </c>
      <c r="F192" s="11" t="s">
        <v>1472</v>
      </c>
      <c r="G192" s="11" t="s">
        <v>174</v>
      </c>
      <c r="H192" s="11" t="s">
        <v>1473</v>
      </c>
      <c r="I192" s="11" t="s">
        <v>290</v>
      </c>
      <c r="J192" s="11">
        <v>80</v>
      </c>
      <c r="K192" s="11">
        <v>100</v>
      </c>
      <c r="L192" s="36">
        <f t="shared" si="22"/>
        <v>8000</v>
      </c>
      <c r="M192" s="11" t="s">
        <v>65</v>
      </c>
      <c r="N192" s="11"/>
      <c r="O192" s="11" t="s">
        <v>1290</v>
      </c>
      <c r="P192" s="88">
        <f t="shared" si="23"/>
        <v>8000</v>
      </c>
      <c r="Q192" s="88">
        <v>8000</v>
      </c>
      <c r="R192" s="88"/>
      <c r="S192" s="2"/>
      <c r="T192" s="64"/>
      <c r="U192" s="2"/>
      <c r="V192" s="2"/>
      <c r="W192" s="2"/>
      <c r="X192" s="2"/>
      <c r="Y192" s="2"/>
      <c r="Z192" s="66"/>
      <c r="AA192" s="66"/>
    </row>
    <row r="193" ht="21" customHeight="1" spans="1:27">
      <c r="A193" s="11">
        <v>25</v>
      </c>
      <c r="B193" s="87" t="s">
        <v>43</v>
      </c>
      <c r="C193" s="87"/>
      <c r="D193" s="11" t="s">
        <v>1441</v>
      </c>
      <c r="E193" s="56" t="s">
        <v>336</v>
      </c>
      <c r="F193" s="11" t="s">
        <v>1474</v>
      </c>
      <c r="G193" s="11" t="s">
        <v>174</v>
      </c>
      <c r="H193" s="11" t="s">
        <v>1475</v>
      </c>
      <c r="I193" s="11" t="s">
        <v>290</v>
      </c>
      <c r="J193" s="11">
        <v>45000</v>
      </c>
      <c r="K193" s="11">
        <v>1</v>
      </c>
      <c r="L193" s="36">
        <f t="shared" si="22"/>
        <v>45000</v>
      </c>
      <c r="M193" s="11" t="s">
        <v>65</v>
      </c>
      <c r="N193" s="11"/>
      <c r="O193" s="11" t="s">
        <v>1476</v>
      </c>
      <c r="P193" s="88">
        <f t="shared" si="23"/>
        <v>45000</v>
      </c>
      <c r="Q193" s="88">
        <v>45000</v>
      </c>
      <c r="R193" s="88"/>
      <c r="S193" s="238"/>
      <c r="T193" s="156"/>
      <c r="U193" s="238"/>
      <c r="V193" s="238"/>
      <c r="W193" s="238"/>
      <c r="X193" s="238"/>
      <c r="Y193" s="238"/>
      <c r="Z193" s="240"/>
      <c r="AA193" s="240"/>
    </row>
    <row r="194" ht="21" customHeight="1" spans="1:27">
      <c r="A194" s="11">
        <v>26</v>
      </c>
      <c r="B194" s="87" t="s">
        <v>43</v>
      </c>
      <c r="C194" s="87"/>
      <c r="D194" s="11" t="s">
        <v>1441</v>
      </c>
      <c r="E194" s="56" t="s">
        <v>336</v>
      </c>
      <c r="F194" s="11" t="s">
        <v>1474</v>
      </c>
      <c r="G194" s="11" t="s">
        <v>174</v>
      </c>
      <c r="H194" s="11" t="s">
        <v>1477</v>
      </c>
      <c r="I194" s="11" t="s">
        <v>290</v>
      </c>
      <c r="J194" s="11">
        <v>45000</v>
      </c>
      <c r="K194" s="11">
        <v>1</v>
      </c>
      <c r="L194" s="36">
        <f t="shared" si="22"/>
        <v>45000</v>
      </c>
      <c r="M194" s="11" t="s">
        <v>65</v>
      </c>
      <c r="N194" s="11"/>
      <c r="O194" s="11" t="s">
        <v>1290</v>
      </c>
      <c r="P194" s="88">
        <f t="shared" si="23"/>
        <v>45000</v>
      </c>
      <c r="Q194" s="88">
        <v>45000</v>
      </c>
      <c r="R194" s="88"/>
      <c r="S194" s="2"/>
      <c r="T194" s="64"/>
      <c r="U194" s="2"/>
      <c r="V194" s="2"/>
      <c r="W194" s="2"/>
      <c r="X194" s="2"/>
      <c r="Y194" s="2"/>
      <c r="Z194" s="66"/>
      <c r="AA194" s="66"/>
    </row>
    <row r="195" ht="21" customHeight="1" spans="1:27">
      <c r="A195" s="11">
        <v>27</v>
      </c>
      <c r="B195" s="87" t="s">
        <v>43</v>
      </c>
      <c r="C195" s="87"/>
      <c r="D195" s="11" t="s">
        <v>1441</v>
      </c>
      <c r="E195" s="56" t="s">
        <v>336</v>
      </c>
      <c r="F195" s="11" t="s">
        <v>764</v>
      </c>
      <c r="G195" s="11" t="s">
        <v>174</v>
      </c>
      <c r="H195" s="11" t="s">
        <v>1478</v>
      </c>
      <c r="I195" s="11" t="s">
        <v>290</v>
      </c>
      <c r="J195" s="11">
        <v>30000</v>
      </c>
      <c r="K195" s="11">
        <v>1</v>
      </c>
      <c r="L195" s="36">
        <f t="shared" si="22"/>
        <v>30000</v>
      </c>
      <c r="M195" s="11" t="s">
        <v>65</v>
      </c>
      <c r="N195" s="11"/>
      <c r="O195" s="11" t="s">
        <v>1290</v>
      </c>
      <c r="P195" s="88">
        <f t="shared" si="23"/>
        <v>30000</v>
      </c>
      <c r="Q195" s="88">
        <v>30000</v>
      </c>
      <c r="R195" s="88"/>
      <c r="S195" s="2"/>
      <c r="T195" s="64"/>
      <c r="U195" s="2"/>
      <c r="V195" s="2"/>
      <c r="W195" s="2"/>
      <c r="X195" s="2"/>
      <c r="Y195" s="2"/>
      <c r="Z195" s="66"/>
      <c r="AA195" s="66"/>
    </row>
    <row r="196" ht="21" customHeight="1" spans="1:27">
      <c r="A196" s="11">
        <v>28</v>
      </c>
      <c r="B196" s="87" t="s">
        <v>43</v>
      </c>
      <c r="C196" s="87"/>
      <c r="D196" s="11" t="s">
        <v>1441</v>
      </c>
      <c r="E196" s="56" t="s">
        <v>336</v>
      </c>
      <c r="F196" s="11" t="s">
        <v>1479</v>
      </c>
      <c r="G196" s="11" t="s">
        <v>174</v>
      </c>
      <c r="H196" s="11" t="s">
        <v>1480</v>
      </c>
      <c r="I196" s="11" t="s">
        <v>290</v>
      </c>
      <c r="J196" s="11">
        <v>49000</v>
      </c>
      <c r="K196" s="11">
        <v>1</v>
      </c>
      <c r="L196" s="36">
        <f t="shared" si="22"/>
        <v>49000</v>
      </c>
      <c r="M196" s="11" t="s">
        <v>65</v>
      </c>
      <c r="N196" s="11"/>
      <c r="O196" s="11" t="s">
        <v>1290</v>
      </c>
      <c r="P196" s="88">
        <f t="shared" si="23"/>
        <v>49000</v>
      </c>
      <c r="Q196" s="88">
        <v>49000</v>
      </c>
      <c r="R196" s="88">
        <v>0</v>
      </c>
      <c r="S196" s="2"/>
      <c r="T196" s="64"/>
      <c r="U196" s="2"/>
      <c r="V196" s="2"/>
      <c r="W196" s="2"/>
      <c r="X196" s="2"/>
      <c r="Y196" s="2"/>
      <c r="Z196" s="66"/>
      <c r="AA196" s="66"/>
    </row>
    <row r="197" ht="21" customHeight="1" spans="1:27">
      <c r="A197" s="11">
        <v>29</v>
      </c>
      <c r="B197" s="87" t="s">
        <v>43</v>
      </c>
      <c r="C197" s="87"/>
      <c r="D197" s="11" t="s">
        <v>1441</v>
      </c>
      <c r="E197" s="56" t="s">
        <v>336</v>
      </c>
      <c r="F197" s="11" t="s">
        <v>1479</v>
      </c>
      <c r="G197" s="11" t="s">
        <v>174</v>
      </c>
      <c r="H197" s="11" t="s">
        <v>1481</v>
      </c>
      <c r="I197" s="11" t="s">
        <v>290</v>
      </c>
      <c r="J197" s="11">
        <v>41000</v>
      </c>
      <c r="K197" s="11">
        <v>1</v>
      </c>
      <c r="L197" s="36">
        <f t="shared" si="22"/>
        <v>41000</v>
      </c>
      <c r="M197" s="11" t="s">
        <v>65</v>
      </c>
      <c r="N197" s="11"/>
      <c r="O197" s="11" t="s">
        <v>1476</v>
      </c>
      <c r="P197" s="88">
        <f t="shared" si="23"/>
        <v>41000</v>
      </c>
      <c r="Q197" s="88">
        <v>41000</v>
      </c>
      <c r="R197" s="88">
        <v>0</v>
      </c>
      <c r="S197" s="238"/>
      <c r="T197" s="156"/>
      <c r="U197" s="238"/>
      <c r="V197" s="238"/>
      <c r="W197" s="238"/>
      <c r="X197" s="238"/>
      <c r="Y197" s="238"/>
      <c r="Z197" s="240"/>
      <c r="AA197" s="240"/>
    </row>
    <row r="198" ht="21" customHeight="1" spans="1:27">
      <c r="A198" s="11">
        <v>30</v>
      </c>
      <c r="B198" s="87" t="s">
        <v>43</v>
      </c>
      <c r="C198" s="87"/>
      <c r="D198" s="11" t="s">
        <v>1441</v>
      </c>
      <c r="E198" s="56" t="s">
        <v>336</v>
      </c>
      <c r="F198" s="11" t="s">
        <v>1479</v>
      </c>
      <c r="G198" s="11" t="s">
        <v>174</v>
      </c>
      <c r="H198" s="11" t="s">
        <v>1482</v>
      </c>
      <c r="I198" s="11" t="s">
        <v>290</v>
      </c>
      <c r="J198" s="11">
        <v>48000</v>
      </c>
      <c r="K198" s="11">
        <v>1</v>
      </c>
      <c r="L198" s="36">
        <f t="shared" si="22"/>
        <v>48000</v>
      </c>
      <c r="M198" s="11" t="s">
        <v>65</v>
      </c>
      <c r="N198" s="11"/>
      <c r="O198" s="11" t="s">
        <v>1290</v>
      </c>
      <c r="P198" s="88">
        <f t="shared" si="23"/>
        <v>48000</v>
      </c>
      <c r="Q198" s="88">
        <v>48000</v>
      </c>
      <c r="R198" s="88">
        <v>0</v>
      </c>
      <c r="S198" s="2"/>
      <c r="T198" s="64"/>
      <c r="U198" s="2"/>
      <c r="V198" s="2"/>
      <c r="W198" s="2"/>
      <c r="X198" s="2"/>
      <c r="Y198" s="2"/>
      <c r="Z198" s="66"/>
      <c r="AA198" s="66"/>
    </row>
    <row r="199" ht="21" customHeight="1" spans="1:27">
      <c r="A199" s="11">
        <v>31</v>
      </c>
      <c r="B199" s="87" t="s">
        <v>43</v>
      </c>
      <c r="C199" s="87"/>
      <c r="D199" s="11" t="s">
        <v>1441</v>
      </c>
      <c r="E199" s="56" t="s">
        <v>336</v>
      </c>
      <c r="F199" s="11" t="s">
        <v>1479</v>
      </c>
      <c r="G199" s="11" t="s">
        <v>174</v>
      </c>
      <c r="H199" s="11" t="s">
        <v>1483</v>
      </c>
      <c r="I199" s="11" t="s">
        <v>290</v>
      </c>
      <c r="J199" s="11">
        <v>47000</v>
      </c>
      <c r="K199" s="11">
        <v>1</v>
      </c>
      <c r="L199" s="36">
        <f t="shared" si="22"/>
        <v>47000</v>
      </c>
      <c r="M199" s="11" t="s">
        <v>65</v>
      </c>
      <c r="N199" s="11"/>
      <c r="O199" s="11" t="s">
        <v>1290</v>
      </c>
      <c r="P199" s="88">
        <f t="shared" si="23"/>
        <v>47000</v>
      </c>
      <c r="Q199" s="88">
        <v>47000</v>
      </c>
      <c r="R199" s="88">
        <v>0</v>
      </c>
      <c r="S199" s="2"/>
      <c r="T199" s="64"/>
      <c r="U199" s="2"/>
      <c r="V199" s="2"/>
      <c r="W199" s="2"/>
      <c r="X199" s="2"/>
      <c r="Y199" s="2"/>
      <c r="Z199" s="66"/>
      <c r="AA199" s="66"/>
    </row>
    <row r="200" ht="21" customHeight="1" spans="1:27">
      <c r="A200" s="251" t="s">
        <v>1484</v>
      </c>
      <c r="B200" s="252"/>
      <c r="C200" s="252"/>
      <c r="D200" s="252"/>
      <c r="E200" s="253"/>
      <c r="F200" s="216" t="s">
        <v>21</v>
      </c>
      <c r="G200" s="216"/>
      <c r="H200" s="216"/>
      <c r="I200" s="216"/>
      <c r="J200" s="245"/>
      <c r="K200" s="216"/>
      <c r="L200" s="246">
        <f>SUM(L201:L206)</f>
        <v>248724</v>
      </c>
      <c r="M200" s="246"/>
      <c r="N200" s="246"/>
      <c r="O200" s="246"/>
      <c r="P200" s="247">
        <f>SUM(P201:P206)</f>
        <v>248724</v>
      </c>
      <c r="Q200" s="247">
        <f>SUM(Q201:Q206)</f>
        <v>248724</v>
      </c>
      <c r="R200" s="247">
        <f>SUM(R201:R206)</f>
        <v>0</v>
      </c>
      <c r="S200" s="2"/>
      <c r="T200" s="64"/>
      <c r="U200" s="2"/>
      <c r="V200" s="2"/>
      <c r="W200" s="2"/>
      <c r="X200" s="2"/>
      <c r="Y200" s="2"/>
      <c r="Z200" s="66"/>
      <c r="AA200" s="66"/>
    </row>
    <row r="201" ht="21" customHeight="1" spans="1:27">
      <c r="A201" s="11">
        <v>1</v>
      </c>
      <c r="B201" s="87" t="s">
        <v>43</v>
      </c>
      <c r="C201" s="87"/>
      <c r="D201" s="11" t="s">
        <v>1484</v>
      </c>
      <c r="E201" s="11" t="s">
        <v>96</v>
      </c>
      <c r="F201" s="11" t="s">
        <v>1485</v>
      </c>
      <c r="G201" s="11" t="s">
        <v>96</v>
      </c>
      <c r="H201" s="11" t="s">
        <v>1486</v>
      </c>
      <c r="I201" s="11" t="s">
        <v>1485</v>
      </c>
      <c r="J201" s="11">
        <v>3980</v>
      </c>
      <c r="K201" s="11">
        <v>3</v>
      </c>
      <c r="L201" s="36">
        <f>SUM(J201*K201)</f>
        <v>11940</v>
      </c>
      <c r="M201" s="11" t="s">
        <v>830</v>
      </c>
      <c r="N201" s="11"/>
      <c r="O201" s="257">
        <v>43531</v>
      </c>
      <c r="P201" s="88">
        <f>SUM(L201)</f>
        <v>11940</v>
      </c>
      <c r="Q201" s="88">
        <v>11940</v>
      </c>
      <c r="R201" s="88">
        <f>SUM(P201-Q201)</f>
        <v>0</v>
      </c>
      <c r="S201" s="2"/>
      <c r="T201" s="64"/>
      <c r="U201" s="2"/>
      <c r="V201" s="2"/>
      <c r="W201" s="2"/>
      <c r="X201" s="2"/>
      <c r="Y201" s="2"/>
      <c r="Z201" s="66"/>
      <c r="AA201" s="66"/>
    </row>
    <row r="202" ht="21" customHeight="1" spans="1:27">
      <c r="A202" s="11">
        <v>2</v>
      </c>
      <c r="B202" s="87" t="s">
        <v>43</v>
      </c>
      <c r="C202" s="87"/>
      <c r="D202" s="11" t="s">
        <v>1484</v>
      </c>
      <c r="E202" s="11" t="s">
        <v>1260</v>
      </c>
      <c r="F202" s="11" t="s">
        <v>1487</v>
      </c>
      <c r="G202" s="11" t="s">
        <v>1488</v>
      </c>
      <c r="H202" s="11" t="s">
        <v>1486</v>
      </c>
      <c r="I202" s="11" t="s">
        <v>1487</v>
      </c>
      <c r="J202" s="11">
        <v>780</v>
      </c>
      <c r="K202" s="11">
        <v>12</v>
      </c>
      <c r="L202" s="36">
        <f>SUM(J202*K202)</f>
        <v>9360</v>
      </c>
      <c r="M202" s="11" t="s">
        <v>830</v>
      </c>
      <c r="N202" s="11"/>
      <c r="O202" s="257">
        <v>43702</v>
      </c>
      <c r="P202" s="88">
        <f>SUM(L202)</f>
        <v>9360</v>
      </c>
      <c r="Q202" s="88">
        <v>9360</v>
      </c>
      <c r="R202" s="88"/>
      <c r="S202" s="2"/>
      <c r="T202" s="64"/>
      <c r="U202" s="2"/>
      <c r="V202" s="2"/>
      <c r="W202" s="2"/>
      <c r="X202" s="2"/>
      <c r="Y202" s="2"/>
      <c r="Z202" s="66"/>
      <c r="AA202" s="66"/>
    </row>
    <row r="203" ht="21" customHeight="1" spans="1:27">
      <c r="A203" s="11">
        <v>3</v>
      </c>
      <c r="B203" s="87" t="s">
        <v>43</v>
      </c>
      <c r="C203" s="87"/>
      <c r="D203" s="11" t="s">
        <v>1484</v>
      </c>
      <c r="E203" s="11" t="s">
        <v>1033</v>
      </c>
      <c r="F203" s="11" t="s">
        <v>1489</v>
      </c>
      <c r="G203" s="11" t="s">
        <v>1490</v>
      </c>
      <c r="H203" s="11" t="s">
        <v>1491</v>
      </c>
      <c r="I203" s="11" t="s">
        <v>1489</v>
      </c>
      <c r="J203" s="11">
        <v>170</v>
      </c>
      <c r="K203" s="11">
        <v>588</v>
      </c>
      <c r="L203" s="36">
        <f>SUM(J203*K203)</f>
        <v>99960</v>
      </c>
      <c r="M203" s="11" t="s">
        <v>830</v>
      </c>
      <c r="N203" s="11"/>
      <c r="O203" s="257">
        <v>43531</v>
      </c>
      <c r="P203" s="88">
        <f>SUM(L203)</f>
        <v>99960</v>
      </c>
      <c r="Q203" s="88">
        <v>99960</v>
      </c>
      <c r="R203" s="88">
        <f>SUM(P203-Q203)</f>
        <v>0</v>
      </c>
      <c r="S203" s="2"/>
      <c r="T203" s="64"/>
      <c r="U203" s="2"/>
      <c r="V203" s="2"/>
      <c r="W203" s="2"/>
      <c r="X203" s="2"/>
      <c r="Y203" s="2"/>
      <c r="Z203" s="66"/>
      <c r="AA203" s="66"/>
    </row>
    <row r="204" ht="21" customHeight="1" spans="1:27">
      <c r="A204" s="11">
        <v>4</v>
      </c>
      <c r="B204" s="87" t="s">
        <v>43</v>
      </c>
      <c r="C204" s="87"/>
      <c r="D204" s="11" t="s">
        <v>1484</v>
      </c>
      <c r="E204" s="11" t="s">
        <v>301</v>
      </c>
      <c r="F204" s="11" t="s">
        <v>1492</v>
      </c>
      <c r="G204" s="11" t="s">
        <v>1493</v>
      </c>
      <c r="H204" s="11" t="s">
        <v>1486</v>
      </c>
      <c r="I204" s="11"/>
      <c r="J204" s="11">
        <v>13464</v>
      </c>
      <c r="K204" s="11">
        <v>1</v>
      </c>
      <c r="L204" s="36">
        <f>SUM(J204*K204)</f>
        <v>13464</v>
      </c>
      <c r="M204" s="11" t="s">
        <v>830</v>
      </c>
      <c r="N204" s="11"/>
      <c r="O204" s="257">
        <v>43709</v>
      </c>
      <c r="P204" s="88">
        <f>SUM(L204)</f>
        <v>13464</v>
      </c>
      <c r="Q204" s="88">
        <v>13464</v>
      </c>
      <c r="R204" s="88"/>
      <c r="S204" s="2"/>
      <c r="T204" s="64"/>
      <c r="U204" s="2"/>
      <c r="V204" s="2"/>
      <c r="W204" s="2"/>
      <c r="X204" s="2"/>
      <c r="Y204" s="2"/>
      <c r="Z204" s="66"/>
      <c r="AA204" s="66"/>
    </row>
    <row r="205" ht="21" customHeight="1" spans="1:27">
      <c r="A205" s="11">
        <v>5</v>
      </c>
      <c r="B205" s="87" t="s">
        <v>43</v>
      </c>
      <c r="C205" s="87"/>
      <c r="D205" s="11" t="s">
        <v>1484</v>
      </c>
      <c r="E205" s="11" t="s">
        <v>154</v>
      </c>
      <c r="F205" s="11" t="s">
        <v>1494</v>
      </c>
      <c r="G205" s="11" t="s">
        <v>1495</v>
      </c>
      <c r="H205" s="11" t="s">
        <v>1496</v>
      </c>
      <c r="I205" s="11" t="s">
        <v>1497</v>
      </c>
      <c r="J205" s="11">
        <v>2800</v>
      </c>
      <c r="K205" s="11">
        <v>5</v>
      </c>
      <c r="L205" s="36">
        <f>SUM(J205*K205)</f>
        <v>14000</v>
      </c>
      <c r="M205" s="11" t="s">
        <v>830</v>
      </c>
      <c r="N205" s="11"/>
      <c r="O205" s="257">
        <v>43531</v>
      </c>
      <c r="P205" s="88">
        <f>SUM(L205)</f>
        <v>14000</v>
      </c>
      <c r="Q205" s="88">
        <v>14000</v>
      </c>
      <c r="R205" s="88">
        <f>SUM(P205-Q205)</f>
        <v>0</v>
      </c>
      <c r="S205" s="2"/>
      <c r="T205" s="64"/>
      <c r="U205" s="2"/>
      <c r="V205" s="2"/>
      <c r="W205" s="2"/>
      <c r="X205" s="2"/>
      <c r="Y205" s="2"/>
      <c r="Z205" s="66"/>
      <c r="AA205" s="66"/>
    </row>
    <row r="206" ht="21" customHeight="1" spans="1:27">
      <c r="A206" s="11">
        <v>6</v>
      </c>
      <c r="B206" s="87" t="s">
        <v>43</v>
      </c>
      <c r="C206" s="87"/>
      <c r="D206" s="11" t="s">
        <v>1484</v>
      </c>
      <c r="E206" s="11" t="s">
        <v>336</v>
      </c>
      <c r="F206" s="11" t="s">
        <v>1280</v>
      </c>
      <c r="G206" s="11"/>
      <c r="H206" s="11"/>
      <c r="I206" s="11"/>
      <c r="J206" s="11"/>
      <c r="K206" s="11"/>
      <c r="L206" s="36">
        <f>SUM(L207)</f>
        <v>100000</v>
      </c>
      <c r="M206" s="36"/>
      <c r="N206" s="36"/>
      <c r="O206" s="36"/>
      <c r="P206" s="88">
        <f>SUM(P207)</f>
        <v>100000</v>
      </c>
      <c r="Q206" s="88">
        <f>SUM(Q207)</f>
        <v>100000</v>
      </c>
      <c r="R206" s="88"/>
      <c r="S206" s="2"/>
      <c r="T206" s="64"/>
      <c r="U206" s="2"/>
      <c r="V206" s="2"/>
      <c r="W206" s="2"/>
      <c r="X206" s="2"/>
      <c r="Y206" s="2"/>
      <c r="Z206" s="66"/>
      <c r="AA206" s="66"/>
    </row>
    <row r="207" ht="21" customHeight="1" spans="1:27">
      <c r="A207" s="11">
        <v>7</v>
      </c>
      <c r="B207" s="87" t="s">
        <v>43</v>
      </c>
      <c r="C207" s="87"/>
      <c r="D207" s="11" t="s">
        <v>1484</v>
      </c>
      <c r="E207" s="11" t="s">
        <v>1498</v>
      </c>
      <c r="F207" s="11" t="s">
        <v>170</v>
      </c>
      <c r="G207" s="11" t="s">
        <v>174</v>
      </c>
      <c r="H207" s="11" t="s">
        <v>1499</v>
      </c>
      <c r="I207" s="11"/>
      <c r="J207" s="11">
        <v>125</v>
      </c>
      <c r="K207" s="11">
        <v>800</v>
      </c>
      <c r="L207" s="36">
        <f>SUM(J207*K207)</f>
        <v>100000</v>
      </c>
      <c r="M207" s="11" t="s">
        <v>830</v>
      </c>
      <c r="N207" s="11"/>
      <c r="O207" s="257">
        <v>43697</v>
      </c>
      <c r="P207" s="88">
        <f>SUM(L207)</f>
        <v>100000</v>
      </c>
      <c r="Q207" s="88">
        <v>100000</v>
      </c>
      <c r="R207" s="88">
        <f>SUM(P207-Q207)</f>
        <v>0</v>
      </c>
      <c r="S207" s="2"/>
      <c r="T207" s="64"/>
      <c r="U207" s="2"/>
      <c r="V207" s="2"/>
      <c r="W207" s="2"/>
      <c r="X207" s="2"/>
      <c r="Y207" s="2"/>
      <c r="Z207" s="66"/>
      <c r="AA207" s="66"/>
    </row>
    <row r="208" ht="21" customHeight="1" spans="1:27">
      <c r="A208" s="251" t="s">
        <v>1500</v>
      </c>
      <c r="B208" s="252"/>
      <c r="C208" s="252"/>
      <c r="D208" s="252"/>
      <c r="E208" s="253"/>
      <c r="F208" s="216" t="s">
        <v>21</v>
      </c>
      <c r="G208" s="216"/>
      <c r="H208" s="216"/>
      <c r="I208" s="216"/>
      <c r="J208" s="245"/>
      <c r="K208" s="216"/>
      <c r="L208" s="246">
        <f>SUM(L209:L211)</f>
        <v>45000</v>
      </c>
      <c r="M208" s="246"/>
      <c r="N208" s="246"/>
      <c r="O208" s="246"/>
      <c r="P208" s="247">
        <f>SUM(P209:P211)</f>
        <v>45000</v>
      </c>
      <c r="Q208" s="247">
        <f>SUM(Q209:Q211)</f>
        <v>45000</v>
      </c>
      <c r="R208" s="247">
        <f>SUM(R209:R211)</f>
        <v>0</v>
      </c>
      <c r="S208" s="2"/>
      <c r="T208" s="64"/>
      <c r="U208" s="2"/>
      <c r="V208" s="2"/>
      <c r="W208" s="2"/>
      <c r="X208" s="2"/>
      <c r="Y208" s="2"/>
      <c r="Z208" s="66"/>
      <c r="AA208" s="66"/>
    </row>
    <row r="209" ht="21" customHeight="1" spans="1:27">
      <c r="A209" s="11">
        <v>1</v>
      </c>
      <c r="B209" s="87" t="s">
        <v>43</v>
      </c>
      <c r="C209" s="11"/>
      <c r="D209" s="11" t="s">
        <v>1500</v>
      </c>
      <c r="E209" s="11" t="s">
        <v>1501</v>
      </c>
      <c r="F209" s="11" t="s">
        <v>170</v>
      </c>
      <c r="G209" s="11" t="s">
        <v>174</v>
      </c>
      <c r="H209" s="11" t="s">
        <v>1501</v>
      </c>
      <c r="I209" s="11" t="s">
        <v>290</v>
      </c>
      <c r="J209" s="11">
        <v>250</v>
      </c>
      <c r="K209" s="11">
        <v>40</v>
      </c>
      <c r="L209" s="36">
        <f>SUM(J209*K209)</f>
        <v>10000</v>
      </c>
      <c r="M209" s="11" t="s">
        <v>65</v>
      </c>
      <c r="N209" s="11"/>
      <c r="O209" s="11">
        <v>201907</v>
      </c>
      <c r="P209" s="88">
        <f>SUM(L209)</f>
        <v>10000</v>
      </c>
      <c r="Q209" s="88">
        <v>10000</v>
      </c>
      <c r="R209" s="88">
        <f>SUM(P209-Q209)</f>
        <v>0</v>
      </c>
      <c r="S209" s="2"/>
      <c r="T209" s="64"/>
      <c r="U209" s="2"/>
      <c r="V209" s="2"/>
      <c r="W209" s="2"/>
      <c r="X209" s="2"/>
      <c r="Y209" s="2"/>
      <c r="Z209" s="66"/>
      <c r="AA209" s="66"/>
    </row>
    <row r="210" ht="21" customHeight="1" spans="1:27">
      <c r="A210" s="11">
        <v>2</v>
      </c>
      <c r="B210" s="87" t="s">
        <v>43</v>
      </c>
      <c r="C210" s="11"/>
      <c r="D210" s="11" t="s">
        <v>1500</v>
      </c>
      <c r="E210" s="11" t="s">
        <v>1502</v>
      </c>
      <c r="F210" s="11" t="s">
        <v>170</v>
      </c>
      <c r="G210" s="11" t="s">
        <v>174</v>
      </c>
      <c r="H210" s="11" t="s">
        <v>1502</v>
      </c>
      <c r="I210" s="11" t="s">
        <v>290</v>
      </c>
      <c r="J210" s="11">
        <v>250</v>
      </c>
      <c r="K210" s="11">
        <v>20</v>
      </c>
      <c r="L210" s="36">
        <f>SUM(J210*K210)</f>
        <v>5000</v>
      </c>
      <c r="M210" s="11" t="s">
        <v>65</v>
      </c>
      <c r="N210" s="11"/>
      <c r="O210" s="11">
        <v>201907</v>
      </c>
      <c r="P210" s="88">
        <f>SUM(L210)</f>
        <v>5000</v>
      </c>
      <c r="Q210" s="88">
        <v>5000</v>
      </c>
      <c r="R210" s="88">
        <f>SUM(P210-Q210)</f>
        <v>0</v>
      </c>
      <c r="S210" s="238"/>
      <c r="T210" s="156"/>
      <c r="U210" s="238"/>
      <c r="V210" s="238"/>
      <c r="W210" s="238"/>
      <c r="X210" s="238"/>
      <c r="Y210" s="238"/>
      <c r="Z210" s="240"/>
      <c r="AA210" s="240"/>
    </row>
    <row r="211" ht="21" customHeight="1" spans="1:27">
      <c r="A211" s="11">
        <v>3</v>
      </c>
      <c r="B211" s="87" t="s">
        <v>43</v>
      </c>
      <c r="C211" s="11"/>
      <c r="D211" s="11" t="s">
        <v>1500</v>
      </c>
      <c r="E211" s="11" t="s">
        <v>1503</v>
      </c>
      <c r="F211" s="11" t="s">
        <v>170</v>
      </c>
      <c r="G211" s="11" t="s">
        <v>174</v>
      </c>
      <c r="H211" s="11" t="s">
        <v>1503</v>
      </c>
      <c r="I211" s="11" t="s">
        <v>290</v>
      </c>
      <c r="J211" s="11">
        <v>50</v>
      </c>
      <c r="K211" s="11">
        <v>600</v>
      </c>
      <c r="L211" s="36">
        <f>SUM(J211*K211)</f>
        <v>30000</v>
      </c>
      <c r="M211" s="11" t="s">
        <v>65</v>
      </c>
      <c r="N211" s="11"/>
      <c r="O211" s="11">
        <v>201907</v>
      </c>
      <c r="P211" s="88">
        <f>SUM(L211)</f>
        <v>30000</v>
      </c>
      <c r="Q211" s="88">
        <v>30000</v>
      </c>
      <c r="R211" s="88">
        <f>SUM(P211-Q211)</f>
        <v>0</v>
      </c>
      <c r="S211" s="91"/>
      <c r="T211" s="38" t="s">
        <v>1504</v>
      </c>
      <c r="U211" s="261">
        <f t="shared" ref="U211:U224" si="24">V211+W211</f>
        <v>30000</v>
      </c>
      <c r="V211" s="258">
        <f t="shared" ref="V211:V224" si="25">Q211</f>
        <v>30000</v>
      </c>
      <c r="W211" s="2"/>
      <c r="X211" s="2"/>
      <c r="Y211" s="2"/>
      <c r="Z211" s="66"/>
      <c r="AA211" s="66"/>
    </row>
    <row r="212" ht="21" customHeight="1" spans="1:27">
      <c r="A212" s="251" t="s">
        <v>1505</v>
      </c>
      <c r="B212" s="252"/>
      <c r="C212" s="252"/>
      <c r="D212" s="252"/>
      <c r="E212" s="253"/>
      <c r="F212" s="216" t="s">
        <v>21</v>
      </c>
      <c r="G212" s="216"/>
      <c r="H212" s="216"/>
      <c r="I212" s="216"/>
      <c r="J212" s="245"/>
      <c r="K212" s="216"/>
      <c r="L212" s="246">
        <f>SUM(L213:L220)</f>
        <v>82080</v>
      </c>
      <c r="M212" s="246"/>
      <c r="N212" s="246"/>
      <c r="O212" s="246"/>
      <c r="P212" s="247">
        <f>SUM(P213:P220)</f>
        <v>82080</v>
      </c>
      <c r="Q212" s="247">
        <f>SUM(Q213:Q220)</f>
        <v>82080</v>
      </c>
      <c r="R212" s="247">
        <v>0</v>
      </c>
      <c r="S212" s="91"/>
      <c r="T212" s="38" t="s">
        <v>1504</v>
      </c>
      <c r="U212" s="261">
        <f t="shared" si="24"/>
        <v>82080</v>
      </c>
      <c r="V212" s="258">
        <f t="shared" si="25"/>
        <v>82080</v>
      </c>
      <c r="W212" s="2"/>
      <c r="X212" s="2"/>
      <c r="Y212" s="2"/>
      <c r="Z212" s="66"/>
      <c r="AA212" s="66"/>
    </row>
    <row r="213" ht="21" customHeight="1" spans="1:27">
      <c r="A213" s="36">
        <v>1</v>
      </c>
      <c r="B213" s="87" t="s">
        <v>43</v>
      </c>
      <c r="C213" s="36"/>
      <c r="D213" s="11" t="s">
        <v>1505</v>
      </c>
      <c r="E213" s="11" t="s">
        <v>1193</v>
      </c>
      <c r="F213" s="11"/>
      <c r="G213" s="11" t="s">
        <v>62</v>
      </c>
      <c r="H213" s="11" t="s">
        <v>1506</v>
      </c>
      <c r="I213" s="11" t="s">
        <v>1507</v>
      </c>
      <c r="J213" s="11">
        <v>7500</v>
      </c>
      <c r="K213" s="11">
        <v>3</v>
      </c>
      <c r="L213" s="36">
        <f t="shared" ref="L213:L219" si="26">SUM(J213*K213)</f>
        <v>22500</v>
      </c>
      <c r="M213" s="11" t="s">
        <v>65</v>
      </c>
      <c r="N213" s="11"/>
      <c r="O213" s="11">
        <v>2019.4</v>
      </c>
      <c r="P213" s="88">
        <f t="shared" ref="P213:P225" si="27">SUM(L213)</f>
        <v>22500</v>
      </c>
      <c r="Q213" s="88">
        <f t="shared" ref="Q213:Q225" si="28">P213</f>
        <v>22500</v>
      </c>
      <c r="R213" s="88">
        <f>SUM(P213-Q213)</f>
        <v>0</v>
      </c>
      <c r="S213" s="91"/>
      <c r="T213" s="38">
        <v>43466</v>
      </c>
      <c r="U213" s="261">
        <f t="shared" si="24"/>
        <v>22500</v>
      </c>
      <c r="V213" s="258">
        <f t="shared" si="25"/>
        <v>22500</v>
      </c>
      <c r="W213" s="2"/>
      <c r="X213" s="2"/>
      <c r="Y213" s="2"/>
      <c r="Z213" s="66"/>
      <c r="AA213" s="66"/>
    </row>
    <row r="214" ht="21" customHeight="1" spans="1:27">
      <c r="A214" s="36">
        <v>2</v>
      </c>
      <c r="B214" s="87" t="s">
        <v>43</v>
      </c>
      <c r="C214" s="36"/>
      <c r="D214" s="11" t="s">
        <v>1505</v>
      </c>
      <c r="E214" s="11" t="s">
        <v>974</v>
      </c>
      <c r="F214" s="11"/>
      <c r="G214" s="11" t="s">
        <v>62</v>
      </c>
      <c r="H214" s="11" t="s">
        <v>1506</v>
      </c>
      <c r="I214" s="11" t="s">
        <v>1508</v>
      </c>
      <c r="J214" s="11">
        <v>3800</v>
      </c>
      <c r="K214" s="11">
        <v>3</v>
      </c>
      <c r="L214" s="36">
        <f t="shared" si="26"/>
        <v>11400</v>
      </c>
      <c r="M214" s="11" t="s">
        <v>65</v>
      </c>
      <c r="N214" s="11"/>
      <c r="O214" s="11">
        <v>2019.4</v>
      </c>
      <c r="P214" s="88">
        <f t="shared" si="27"/>
        <v>11400</v>
      </c>
      <c r="Q214" s="88">
        <f t="shared" si="28"/>
        <v>11400</v>
      </c>
      <c r="R214" s="88">
        <f>SUM(P214-Q214)</f>
        <v>0</v>
      </c>
      <c r="S214" s="91"/>
      <c r="T214" s="38">
        <v>43467</v>
      </c>
      <c r="U214" s="261">
        <f t="shared" si="24"/>
        <v>11400</v>
      </c>
      <c r="V214" s="258">
        <f t="shared" si="25"/>
        <v>11400</v>
      </c>
      <c r="W214" s="2"/>
      <c r="X214" s="2"/>
      <c r="Y214" s="2"/>
      <c r="Z214" s="66"/>
      <c r="AA214" s="66"/>
    </row>
    <row r="215" ht="21" customHeight="1" spans="1:27">
      <c r="A215" s="36">
        <v>3</v>
      </c>
      <c r="B215" s="87" t="s">
        <v>43</v>
      </c>
      <c r="C215" s="36"/>
      <c r="D215" s="11" t="s">
        <v>1505</v>
      </c>
      <c r="E215" s="11" t="s">
        <v>1260</v>
      </c>
      <c r="F215" s="11" t="s">
        <v>987</v>
      </c>
      <c r="G215" s="11" t="s">
        <v>62</v>
      </c>
      <c r="H215" s="11" t="s">
        <v>1509</v>
      </c>
      <c r="I215" s="11" t="s">
        <v>1510</v>
      </c>
      <c r="J215" s="11">
        <v>1250</v>
      </c>
      <c r="K215" s="11">
        <v>3</v>
      </c>
      <c r="L215" s="36">
        <f t="shared" si="26"/>
        <v>3750</v>
      </c>
      <c r="M215" s="11" t="s">
        <v>65</v>
      </c>
      <c r="N215" s="11"/>
      <c r="O215" s="11">
        <v>2019.9</v>
      </c>
      <c r="P215" s="88">
        <f t="shared" si="27"/>
        <v>3750</v>
      </c>
      <c r="Q215" s="88">
        <f t="shared" si="28"/>
        <v>3750</v>
      </c>
      <c r="R215" s="88">
        <f>SUM(P215-Q215)</f>
        <v>0</v>
      </c>
      <c r="S215" s="91"/>
      <c r="T215" s="38">
        <v>43556</v>
      </c>
      <c r="U215" s="261">
        <f t="shared" si="24"/>
        <v>3750</v>
      </c>
      <c r="V215" s="258">
        <f t="shared" si="25"/>
        <v>3750</v>
      </c>
      <c r="W215" s="2"/>
      <c r="X215" s="2"/>
      <c r="Y215" s="2"/>
      <c r="Z215" s="66"/>
      <c r="AA215" s="66"/>
    </row>
    <row r="216" ht="21" customHeight="1" spans="1:27">
      <c r="A216" s="36">
        <v>4</v>
      </c>
      <c r="B216" s="87" t="s">
        <v>43</v>
      </c>
      <c r="C216" s="36"/>
      <c r="D216" s="11" t="s">
        <v>1505</v>
      </c>
      <c r="E216" s="11" t="s">
        <v>920</v>
      </c>
      <c r="F216" s="11" t="s">
        <v>987</v>
      </c>
      <c r="G216" s="11" t="s">
        <v>62</v>
      </c>
      <c r="H216" s="11" t="s">
        <v>1509</v>
      </c>
      <c r="I216" s="11" t="s">
        <v>1511</v>
      </c>
      <c r="J216" s="11">
        <v>270</v>
      </c>
      <c r="K216" s="11">
        <v>3</v>
      </c>
      <c r="L216" s="36">
        <f t="shared" si="26"/>
        <v>810</v>
      </c>
      <c r="M216" s="11" t="s">
        <v>65</v>
      </c>
      <c r="N216" s="11"/>
      <c r="O216" s="11">
        <v>2019.9</v>
      </c>
      <c r="P216" s="88">
        <f t="shared" si="27"/>
        <v>810</v>
      </c>
      <c r="Q216" s="88">
        <f t="shared" si="28"/>
        <v>810</v>
      </c>
      <c r="R216" s="88">
        <f>SUM(P216-Q216)</f>
        <v>0</v>
      </c>
      <c r="S216" s="91"/>
      <c r="T216" s="38" t="s">
        <v>1504</v>
      </c>
      <c r="U216" s="261">
        <f t="shared" si="24"/>
        <v>810</v>
      </c>
      <c r="V216" s="258">
        <f t="shared" si="25"/>
        <v>810</v>
      </c>
      <c r="W216" s="2"/>
      <c r="X216" s="2"/>
      <c r="Y216" s="2"/>
      <c r="Z216" s="66"/>
      <c r="AA216" s="66"/>
    </row>
    <row r="217" ht="21" customHeight="1" spans="1:27">
      <c r="A217" s="36">
        <v>5</v>
      </c>
      <c r="B217" s="87" t="s">
        <v>43</v>
      </c>
      <c r="C217" s="36"/>
      <c r="D217" s="11" t="s">
        <v>1505</v>
      </c>
      <c r="E217" s="11" t="s">
        <v>96</v>
      </c>
      <c r="F217" s="11"/>
      <c r="G217" s="11" t="s">
        <v>62</v>
      </c>
      <c r="H217" s="11" t="s">
        <v>1512</v>
      </c>
      <c r="I217" s="11" t="s">
        <v>1513</v>
      </c>
      <c r="J217" s="11">
        <v>4200</v>
      </c>
      <c r="K217" s="11">
        <v>2</v>
      </c>
      <c r="L217" s="36">
        <f t="shared" si="26"/>
        <v>8400</v>
      </c>
      <c r="M217" s="11" t="s">
        <v>65</v>
      </c>
      <c r="N217" s="11"/>
      <c r="O217" s="11">
        <v>2019.9</v>
      </c>
      <c r="P217" s="88">
        <f t="shared" si="27"/>
        <v>8400</v>
      </c>
      <c r="Q217" s="88">
        <f t="shared" si="28"/>
        <v>8400</v>
      </c>
      <c r="R217" s="88">
        <f>SUM(P217-Q217)</f>
        <v>0</v>
      </c>
      <c r="S217" s="91"/>
      <c r="T217" s="38" t="s">
        <v>1514</v>
      </c>
      <c r="U217" s="261">
        <f t="shared" si="24"/>
        <v>8400</v>
      </c>
      <c r="V217" s="258">
        <f t="shared" si="25"/>
        <v>8400</v>
      </c>
      <c r="W217" s="2"/>
      <c r="X217" s="2"/>
      <c r="Y217" s="2"/>
      <c r="Z217" s="66"/>
      <c r="AA217" s="66"/>
    </row>
    <row r="218" ht="21" customHeight="1" spans="1:27">
      <c r="A218" s="36">
        <v>6</v>
      </c>
      <c r="B218" s="87" t="s">
        <v>43</v>
      </c>
      <c r="C218" s="36"/>
      <c r="D218" s="11" t="s">
        <v>1505</v>
      </c>
      <c r="E218" s="11" t="s">
        <v>429</v>
      </c>
      <c r="F218" s="11"/>
      <c r="G218" s="11" t="s">
        <v>62</v>
      </c>
      <c r="H218" s="11" t="s">
        <v>1515</v>
      </c>
      <c r="I218" s="11" t="s">
        <v>1516</v>
      </c>
      <c r="J218" s="11">
        <v>1100</v>
      </c>
      <c r="K218" s="11">
        <v>4</v>
      </c>
      <c r="L218" s="36">
        <f t="shared" si="26"/>
        <v>4400</v>
      </c>
      <c r="M218" s="11" t="s">
        <v>65</v>
      </c>
      <c r="N218" s="11"/>
      <c r="O218" s="11">
        <v>2019.5</v>
      </c>
      <c r="P218" s="88">
        <f t="shared" si="27"/>
        <v>4400</v>
      </c>
      <c r="Q218" s="88">
        <f t="shared" si="28"/>
        <v>4400</v>
      </c>
      <c r="R218" s="88"/>
      <c r="S218" s="91"/>
      <c r="T218" s="38">
        <v>43466</v>
      </c>
      <c r="U218" s="261">
        <f t="shared" si="24"/>
        <v>4400</v>
      </c>
      <c r="V218" s="258">
        <f t="shared" si="25"/>
        <v>4400</v>
      </c>
      <c r="W218" s="2"/>
      <c r="X218" s="2"/>
      <c r="Y218" s="2"/>
      <c r="Z218" s="66"/>
      <c r="AA218" s="66"/>
    </row>
    <row r="219" ht="21" customHeight="1" spans="1:27">
      <c r="A219" s="36">
        <v>7</v>
      </c>
      <c r="B219" s="87" t="s">
        <v>43</v>
      </c>
      <c r="C219" s="36"/>
      <c r="D219" s="11" t="s">
        <v>1505</v>
      </c>
      <c r="E219" s="11" t="s">
        <v>1517</v>
      </c>
      <c r="F219" s="11"/>
      <c r="G219" s="11" t="s">
        <v>62</v>
      </c>
      <c r="H219" s="11" t="s">
        <v>1518</v>
      </c>
      <c r="I219" s="11" t="s">
        <v>1519</v>
      </c>
      <c r="J219" s="11">
        <v>14000</v>
      </c>
      <c r="K219" s="11">
        <v>1</v>
      </c>
      <c r="L219" s="36">
        <f t="shared" si="26"/>
        <v>14000</v>
      </c>
      <c r="M219" s="11" t="s">
        <v>65</v>
      </c>
      <c r="N219" s="11"/>
      <c r="O219" s="11">
        <v>2019.9</v>
      </c>
      <c r="P219" s="88">
        <f t="shared" si="27"/>
        <v>14000</v>
      </c>
      <c r="Q219" s="88">
        <f t="shared" si="28"/>
        <v>14000</v>
      </c>
      <c r="R219" s="88"/>
      <c r="S219" s="91"/>
      <c r="T219" s="38">
        <v>43466</v>
      </c>
      <c r="U219" s="261">
        <f t="shared" si="24"/>
        <v>14000</v>
      </c>
      <c r="V219" s="258">
        <f t="shared" si="25"/>
        <v>14000</v>
      </c>
      <c r="W219" s="2"/>
      <c r="X219" s="2"/>
      <c r="Y219" s="2"/>
      <c r="Z219" s="66"/>
      <c r="AA219" s="66"/>
    </row>
    <row r="220" ht="21" customHeight="1" spans="1:27">
      <c r="A220" s="36">
        <v>8</v>
      </c>
      <c r="B220" s="87" t="s">
        <v>43</v>
      </c>
      <c r="C220" s="36"/>
      <c r="D220" s="11" t="s">
        <v>1505</v>
      </c>
      <c r="E220" s="11" t="s">
        <v>336</v>
      </c>
      <c r="F220" s="11" t="s">
        <v>1280</v>
      </c>
      <c r="G220" s="11"/>
      <c r="H220" s="11"/>
      <c r="I220" s="11"/>
      <c r="J220" s="11"/>
      <c r="K220" s="11"/>
      <c r="L220" s="36">
        <f>SUM(L221:L225)</f>
        <v>16820</v>
      </c>
      <c r="M220" s="36"/>
      <c r="N220" s="36"/>
      <c r="O220" s="36"/>
      <c r="P220" s="88">
        <f t="shared" si="27"/>
        <v>16820</v>
      </c>
      <c r="Q220" s="88">
        <f t="shared" si="28"/>
        <v>16820</v>
      </c>
      <c r="R220" s="88"/>
      <c r="S220" s="91"/>
      <c r="T220" s="38" t="s">
        <v>1520</v>
      </c>
      <c r="U220" s="261">
        <f t="shared" si="24"/>
        <v>16820</v>
      </c>
      <c r="V220" s="258">
        <f t="shared" si="25"/>
        <v>16820</v>
      </c>
      <c r="W220" s="2"/>
      <c r="X220" s="2"/>
      <c r="Y220" s="2"/>
      <c r="Z220" s="66"/>
      <c r="AA220" s="66"/>
    </row>
    <row r="221" ht="21" customHeight="1" spans="1:27">
      <c r="A221" s="36">
        <v>9</v>
      </c>
      <c r="B221" s="87" t="s">
        <v>43</v>
      </c>
      <c r="C221" s="36"/>
      <c r="D221" s="11" t="s">
        <v>1505</v>
      </c>
      <c r="E221" s="56" t="s">
        <v>336</v>
      </c>
      <c r="F221" s="11" t="s">
        <v>170</v>
      </c>
      <c r="G221" s="11" t="s">
        <v>174</v>
      </c>
      <c r="H221" s="11" t="s">
        <v>1521</v>
      </c>
      <c r="I221" s="11"/>
      <c r="J221" s="11">
        <v>50</v>
      </c>
      <c r="K221" s="11">
        <v>30</v>
      </c>
      <c r="L221" s="36">
        <f>SUM(J221*K221)</f>
        <v>1500</v>
      </c>
      <c r="M221" s="11" t="s">
        <v>65</v>
      </c>
      <c r="N221" s="11"/>
      <c r="O221" s="11">
        <v>2019.4</v>
      </c>
      <c r="P221" s="88">
        <f t="shared" si="27"/>
        <v>1500</v>
      </c>
      <c r="Q221" s="88">
        <f t="shared" si="28"/>
        <v>1500</v>
      </c>
      <c r="R221" s="88">
        <f>SUM(P221-Q221)</f>
        <v>0</v>
      </c>
      <c r="S221" s="91"/>
      <c r="T221" s="38">
        <v>43647</v>
      </c>
      <c r="U221" s="261">
        <f t="shared" si="24"/>
        <v>1500</v>
      </c>
      <c r="V221" s="258">
        <f t="shared" si="25"/>
        <v>1500</v>
      </c>
      <c r="W221" s="2"/>
      <c r="X221" s="2"/>
      <c r="Y221" s="2"/>
      <c r="Z221" s="66"/>
      <c r="AA221" s="66"/>
    </row>
    <row r="222" ht="21" customHeight="1" spans="1:27">
      <c r="A222" s="36">
        <v>10</v>
      </c>
      <c r="B222" s="87" t="s">
        <v>43</v>
      </c>
      <c r="C222" s="36"/>
      <c r="D222" s="11" t="s">
        <v>1505</v>
      </c>
      <c r="E222" s="56" t="s">
        <v>336</v>
      </c>
      <c r="F222" s="11" t="s">
        <v>170</v>
      </c>
      <c r="G222" s="11" t="s">
        <v>174</v>
      </c>
      <c r="H222" s="11" t="s">
        <v>1522</v>
      </c>
      <c r="I222" s="11"/>
      <c r="J222" s="11">
        <v>80</v>
      </c>
      <c r="K222" s="11">
        <v>20</v>
      </c>
      <c r="L222" s="36">
        <f>SUM(J222*K222)</f>
        <v>1600</v>
      </c>
      <c r="M222" s="11" t="s">
        <v>65</v>
      </c>
      <c r="N222" s="11"/>
      <c r="O222" s="11">
        <v>2019.4</v>
      </c>
      <c r="P222" s="88">
        <f t="shared" si="27"/>
        <v>1600</v>
      </c>
      <c r="Q222" s="88">
        <f t="shared" si="28"/>
        <v>1600</v>
      </c>
      <c r="R222" s="88">
        <f>SUM(P222-Q222)</f>
        <v>0</v>
      </c>
      <c r="S222" s="91"/>
      <c r="T222" s="38" t="s">
        <v>1523</v>
      </c>
      <c r="U222" s="261">
        <f t="shared" si="24"/>
        <v>1600</v>
      </c>
      <c r="V222" s="258">
        <f t="shared" si="25"/>
        <v>1600</v>
      </c>
      <c r="W222" s="2"/>
      <c r="X222" s="2"/>
      <c r="Y222" s="2"/>
      <c r="Z222" s="66"/>
      <c r="AA222" s="66"/>
    </row>
    <row r="223" ht="21" customHeight="1" spans="1:27">
      <c r="A223" s="36">
        <v>11</v>
      </c>
      <c r="B223" s="87" t="s">
        <v>43</v>
      </c>
      <c r="C223" s="36"/>
      <c r="D223" s="11" t="s">
        <v>1505</v>
      </c>
      <c r="E223" s="56" t="s">
        <v>336</v>
      </c>
      <c r="F223" s="11" t="s">
        <v>170</v>
      </c>
      <c r="G223" s="11" t="s">
        <v>174</v>
      </c>
      <c r="H223" s="11" t="s">
        <v>1524</v>
      </c>
      <c r="I223" s="11" t="s">
        <v>1525</v>
      </c>
      <c r="J223" s="11">
        <v>120</v>
      </c>
      <c r="K223" s="11">
        <v>60</v>
      </c>
      <c r="L223" s="36">
        <f>SUM(J223*K223)</f>
        <v>7200</v>
      </c>
      <c r="M223" s="11" t="s">
        <v>65</v>
      </c>
      <c r="N223" s="11"/>
      <c r="O223" s="11">
        <v>2019.8</v>
      </c>
      <c r="P223" s="88">
        <f t="shared" si="27"/>
        <v>7200</v>
      </c>
      <c r="Q223" s="88">
        <f t="shared" si="28"/>
        <v>7200</v>
      </c>
      <c r="R223" s="88">
        <f>SUM(P223-Q223)</f>
        <v>0</v>
      </c>
      <c r="S223" s="91"/>
      <c r="T223" s="38" t="s">
        <v>1526</v>
      </c>
      <c r="U223" s="261">
        <f t="shared" si="24"/>
        <v>7200</v>
      </c>
      <c r="V223" s="258">
        <f t="shared" si="25"/>
        <v>7200</v>
      </c>
      <c r="W223" s="2"/>
      <c r="X223" s="2"/>
      <c r="Y223" s="2"/>
      <c r="Z223" s="31"/>
      <c r="AA223" s="31"/>
    </row>
    <row r="224" ht="21" customHeight="1" spans="1:27">
      <c r="A224" s="36">
        <v>12</v>
      </c>
      <c r="B224" s="87" t="s">
        <v>43</v>
      </c>
      <c r="C224" s="36"/>
      <c r="D224" s="11" t="s">
        <v>1505</v>
      </c>
      <c r="E224" s="56" t="s">
        <v>336</v>
      </c>
      <c r="F224" s="11" t="s">
        <v>170</v>
      </c>
      <c r="G224" s="11" t="s">
        <v>174</v>
      </c>
      <c r="H224" s="11" t="s">
        <v>1527</v>
      </c>
      <c r="I224" s="11"/>
      <c r="J224" s="11">
        <v>20</v>
      </c>
      <c r="K224" s="11">
        <v>150</v>
      </c>
      <c r="L224" s="36">
        <f>SUM(J224*K224)</f>
        <v>3000</v>
      </c>
      <c r="M224" s="11" t="s">
        <v>65</v>
      </c>
      <c r="N224" s="11"/>
      <c r="O224" s="11">
        <v>2019.8</v>
      </c>
      <c r="P224" s="88">
        <f t="shared" si="27"/>
        <v>3000</v>
      </c>
      <c r="Q224" s="88">
        <f t="shared" si="28"/>
        <v>3000</v>
      </c>
      <c r="R224" s="88">
        <f>SUM(P224-Q224)</f>
        <v>0</v>
      </c>
      <c r="S224" s="91"/>
      <c r="T224" s="87" t="s">
        <v>1504</v>
      </c>
      <c r="U224" s="261">
        <f t="shared" si="24"/>
        <v>3000</v>
      </c>
      <c r="V224" s="258">
        <f t="shared" si="25"/>
        <v>3000</v>
      </c>
      <c r="W224" s="2"/>
      <c r="X224" s="2"/>
      <c r="Y224" s="2"/>
      <c r="Z224" s="31"/>
      <c r="AA224" s="31"/>
    </row>
    <row r="225" ht="21" customHeight="1" spans="1:27">
      <c r="A225" s="36">
        <v>13</v>
      </c>
      <c r="B225" s="87" t="s">
        <v>43</v>
      </c>
      <c r="C225" s="36"/>
      <c r="D225" s="11" t="s">
        <v>1505</v>
      </c>
      <c r="E225" s="56" t="s">
        <v>336</v>
      </c>
      <c r="F225" s="11" t="s">
        <v>170</v>
      </c>
      <c r="G225" s="11" t="s">
        <v>174</v>
      </c>
      <c r="H225" s="11" t="s">
        <v>1528</v>
      </c>
      <c r="I225" s="11" t="s">
        <v>571</v>
      </c>
      <c r="J225" s="11">
        <v>440</v>
      </c>
      <c r="K225" s="11">
        <v>8</v>
      </c>
      <c r="L225" s="36">
        <f>SUM(J225*K225)</f>
        <v>3520</v>
      </c>
      <c r="M225" s="11" t="s">
        <v>65</v>
      </c>
      <c r="N225" s="11"/>
      <c r="O225" s="11">
        <v>2019.8</v>
      </c>
      <c r="P225" s="88">
        <f t="shared" si="27"/>
        <v>3520</v>
      </c>
      <c r="Q225" s="88">
        <f t="shared" si="28"/>
        <v>3520</v>
      </c>
      <c r="R225" s="88">
        <f>SUM(P225-Q225)</f>
        <v>0</v>
      </c>
      <c r="S225" s="91"/>
      <c r="T225" s="87"/>
      <c r="U225" s="261"/>
      <c r="V225" s="258"/>
      <c r="W225" s="2"/>
      <c r="X225" s="2"/>
      <c r="Y225" s="2"/>
      <c r="Z225" s="31"/>
      <c r="AA225" s="31"/>
    </row>
    <row r="226" ht="21" customHeight="1" spans="1:27">
      <c r="A226" s="251" t="s">
        <v>1529</v>
      </c>
      <c r="B226" s="252"/>
      <c r="C226" s="252"/>
      <c r="D226" s="252"/>
      <c r="E226" s="253"/>
      <c r="F226" s="216" t="s">
        <v>21</v>
      </c>
      <c r="G226" s="216"/>
      <c r="H226" s="216"/>
      <c r="I226" s="216"/>
      <c r="J226" s="245"/>
      <c r="K226" s="216"/>
      <c r="L226" s="246">
        <f>SUM(L227:L241)</f>
        <v>164084</v>
      </c>
      <c r="M226" s="246"/>
      <c r="N226" s="246"/>
      <c r="O226" s="246"/>
      <c r="P226" s="247">
        <f>SUM(P227:P241)</f>
        <v>164084</v>
      </c>
      <c r="Q226" s="247">
        <f>SUM(Q227:Q241)</f>
        <v>164084</v>
      </c>
      <c r="R226" s="247"/>
      <c r="S226" s="262"/>
      <c r="T226" s="87" t="s">
        <v>1530</v>
      </c>
      <c r="U226" s="261">
        <f t="shared" ref="U226:U235" si="29">V226+W226</f>
        <v>164084</v>
      </c>
      <c r="V226" s="258">
        <f t="shared" ref="V226:V235" si="30">Q226</f>
        <v>164084</v>
      </c>
      <c r="W226" s="2"/>
      <c r="X226" s="2"/>
      <c r="Y226" s="2"/>
      <c r="Z226" s="31"/>
      <c r="AA226" s="31"/>
    </row>
    <row r="227" ht="21" customHeight="1" spans="1:27">
      <c r="A227" s="11">
        <v>1</v>
      </c>
      <c r="B227" s="85" t="s">
        <v>43</v>
      </c>
      <c r="C227" s="85"/>
      <c r="D227" s="157" t="s">
        <v>1529</v>
      </c>
      <c r="E227" s="11" t="s">
        <v>1262</v>
      </c>
      <c r="F227" s="11"/>
      <c r="G227" s="11" t="s">
        <v>62</v>
      </c>
      <c r="H227" s="11" t="s">
        <v>1531</v>
      </c>
      <c r="I227" s="11" t="s">
        <v>1532</v>
      </c>
      <c r="J227" s="11">
        <v>2000</v>
      </c>
      <c r="K227" s="11">
        <v>2</v>
      </c>
      <c r="L227" s="258">
        <f t="shared" ref="L227:L240" si="31">J227*K227</f>
        <v>4000</v>
      </c>
      <c r="M227" s="11" t="s">
        <v>65</v>
      </c>
      <c r="N227" s="11"/>
      <c r="O227" s="38" t="s">
        <v>1504</v>
      </c>
      <c r="P227" s="88">
        <f t="shared" ref="P227:P240" si="32">Q227+R227</f>
        <v>4000</v>
      </c>
      <c r="Q227" s="88">
        <f t="shared" ref="Q227:Q240" si="33">L227</f>
        <v>4000</v>
      </c>
      <c r="R227" s="88"/>
      <c r="S227" s="262"/>
      <c r="T227" s="87" t="s">
        <v>1533</v>
      </c>
      <c r="U227" s="261">
        <f t="shared" si="29"/>
        <v>4000</v>
      </c>
      <c r="V227" s="258">
        <f t="shared" si="30"/>
        <v>4000</v>
      </c>
      <c r="W227" s="2"/>
      <c r="X227" s="2"/>
      <c r="Y227" s="2"/>
      <c r="Z227" s="31"/>
      <c r="AA227" s="31"/>
    </row>
    <row r="228" ht="21" customHeight="1" spans="1:27">
      <c r="A228" s="11">
        <v>2</v>
      </c>
      <c r="B228" s="85" t="s">
        <v>43</v>
      </c>
      <c r="C228" s="85"/>
      <c r="D228" s="157" t="s">
        <v>1529</v>
      </c>
      <c r="E228" s="11" t="s">
        <v>1534</v>
      </c>
      <c r="F228" s="11"/>
      <c r="G228" s="11" t="s">
        <v>62</v>
      </c>
      <c r="H228" s="11" t="s">
        <v>1535</v>
      </c>
      <c r="I228" s="11"/>
      <c r="J228" s="11">
        <v>6000</v>
      </c>
      <c r="K228" s="11">
        <v>2</v>
      </c>
      <c r="L228" s="258">
        <f t="shared" si="31"/>
        <v>12000</v>
      </c>
      <c r="M228" s="11" t="s">
        <v>65</v>
      </c>
      <c r="N228" s="11"/>
      <c r="O228" s="38" t="s">
        <v>1504</v>
      </c>
      <c r="P228" s="88">
        <f t="shared" si="32"/>
        <v>12000</v>
      </c>
      <c r="Q228" s="88">
        <f t="shared" si="33"/>
        <v>12000</v>
      </c>
      <c r="R228" s="88"/>
      <c r="S228" s="91"/>
      <c r="T228" s="87" t="s">
        <v>1504</v>
      </c>
      <c r="U228" s="261">
        <f t="shared" si="29"/>
        <v>12000</v>
      </c>
      <c r="V228" s="258">
        <f t="shared" si="30"/>
        <v>12000</v>
      </c>
      <c r="W228" s="2"/>
      <c r="X228" s="2"/>
      <c r="Y228" s="2"/>
      <c r="Z228" s="31"/>
      <c r="AA228" s="31"/>
    </row>
    <row r="229" ht="21" customHeight="1" spans="1:27">
      <c r="A229" s="11">
        <v>3</v>
      </c>
      <c r="B229" s="85" t="s">
        <v>43</v>
      </c>
      <c r="C229" s="85"/>
      <c r="D229" s="157" t="s">
        <v>1529</v>
      </c>
      <c r="E229" s="11" t="s">
        <v>1536</v>
      </c>
      <c r="F229" s="11" t="s">
        <v>61</v>
      </c>
      <c r="G229" s="11" t="s">
        <v>62</v>
      </c>
      <c r="H229" s="11" t="s">
        <v>594</v>
      </c>
      <c r="I229" s="11" t="s">
        <v>1537</v>
      </c>
      <c r="J229" s="11">
        <v>3780</v>
      </c>
      <c r="K229" s="11">
        <v>2</v>
      </c>
      <c r="L229" s="258">
        <f t="shared" si="31"/>
        <v>7560</v>
      </c>
      <c r="M229" s="11" t="s">
        <v>65</v>
      </c>
      <c r="N229" s="11"/>
      <c r="O229" s="38">
        <v>43466</v>
      </c>
      <c r="P229" s="88">
        <f t="shared" si="32"/>
        <v>7560</v>
      </c>
      <c r="Q229" s="88">
        <f t="shared" si="33"/>
        <v>7560</v>
      </c>
      <c r="R229" s="88"/>
      <c r="S229" s="91"/>
      <c r="T229" s="87" t="s">
        <v>1538</v>
      </c>
      <c r="U229" s="261">
        <f t="shared" si="29"/>
        <v>7560</v>
      </c>
      <c r="V229" s="258">
        <f t="shared" si="30"/>
        <v>7560</v>
      </c>
      <c r="W229" s="2"/>
      <c r="X229" s="2"/>
      <c r="Y229" s="2"/>
      <c r="Z229" s="31"/>
      <c r="AA229" s="31"/>
    </row>
    <row r="230" ht="21" customHeight="1" spans="1:27">
      <c r="A230" s="11">
        <v>4</v>
      </c>
      <c r="B230" s="85" t="s">
        <v>43</v>
      </c>
      <c r="C230" s="85"/>
      <c r="D230" s="157" t="s">
        <v>1529</v>
      </c>
      <c r="E230" s="11" t="s">
        <v>1539</v>
      </c>
      <c r="F230" s="11"/>
      <c r="G230" s="11" t="s">
        <v>62</v>
      </c>
      <c r="H230" s="11" t="s">
        <v>1540</v>
      </c>
      <c r="I230" s="11" t="s">
        <v>884</v>
      </c>
      <c r="J230" s="11">
        <v>1600</v>
      </c>
      <c r="K230" s="11">
        <v>2</v>
      </c>
      <c r="L230" s="258">
        <f t="shared" si="31"/>
        <v>3200</v>
      </c>
      <c r="M230" s="11" t="s">
        <v>65</v>
      </c>
      <c r="N230" s="11"/>
      <c r="O230" s="38">
        <v>43467</v>
      </c>
      <c r="P230" s="88">
        <f t="shared" si="32"/>
        <v>3200</v>
      </c>
      <c r="Q230" s="88">
        <f t="shared" si="33"/>
        <v>3200</v>
      </c>
      <c r="R230" s="88"/>
      <c r="S230" s="91"/>
      <c r="T230" s="87" t="s">
        <v>1538</v>
      </c>
      <c r="U230" s="261">
        <f t="shared" si="29"/>
        <v>3200</v>
      </c>
      <c r="V230" s="258">
        <f t="shared" si="30"/>
        <v>3200</v>
      </c>
      <c r="W230" s="2"/>
      <c r="X230" s="2"/>
      <c r="Y230" s="2"/>
      <c r="Z230" s="31"/>
      <c r="AA230" s="31"/>
    </row>
    <row r="231" ht="21" customHeight="1" spans="1:27">
      <c r="A231" s="11">
        <v>5</v>
      </c>
      <c r="B231" s="85" t="s">
        <v>43</v>
      </c>
      <c r="C231" s="85"/>
      <c r="D231" s="157" t="s">
        <v>1529</v>
      </c>
      <c r="E231" s="11" t="s">
        <v>1541</v>
      </c>
      <c r="F231" s="11"/>
      <c r="G231" s="11" t="s">
        <v>62</v>
      </c>
      <c r="H231" s="11" t="s">
        <v>1542</v>
      </c>
      <c r="I231" s="11"/>
      <c r="J231" s="11">
        <v>4000</v>
      </c>
      <c r="K231" s="11">
        <v>1</v>
      </c>
      <c r="L231" s="258">
        <f t="shared" si="31"/>
        <v>4000</v>
      </c>
      <c r="M231" s="11" t="s">
        <v>65</v>
      </c>
      <c r="N231" s="11"/>
      <c r="O231" s="38">
        <v>43556</v>
      </c>
      <c r="P231" s="88">
        <f t="shared" si="32"/>
        <v>4000</v>
      </c>
      <c r="Q231" s="88">
        <f t="shared" si="33"/>
        <v>4000</v>
      </c>
      <c r="R231" s="88"/>
      <c r="S231" s="91"/>
      <c r="T231" s="87" t="s">
        <v>1543</v>
      </c>
      <c r="U231" s="261">
        <f t="shared" si="29"/>
        <v>4000</v>
      </c>
      <c r="V231" s="258">
        <f t="shared" si="30"/>
        <v>4000</v>
      </c>
      <c r="W231" s="2"/>
      <c r="X231" s="2"/>
      <c r="Y231" s="2"/>
      <c r="Z231" s="31"/>
      <c r="AA231" s="31"/>
    </row>
    <row r="232" ht="21" customHeight="1" spans="1:27">
      <c r="A232" s="11">
        <v>6</v>
      </c>
      <c r="B232" s="85" t="s">
        <v>43</v>
      </c>
      <c r="C232" s="85"/>
      <c r="D232" s="157" t="s">
        <v>1529</v>
      </c>
      <c r="E232" s="11" t="s">
        <v>1544</v>
      </c>
      <c r="F232" s="11"/>
      <c r="G232" s="11" t="s">
        <v>62</v>
      </c>
      <c r="H232" s="11" t="s">
        <v>1545</v>
      </c>
      <c r="I232" s="11"/>
      <c r="J232" s="11">
        <v>6000</v>
      </c>
      <c r="K232" s="11">
        <v>2</v>
      </c>
      <c r="L232" s="258">
        <f t="shared" si="31"/>
        <v>12000</v>
      </c>
      <c r="M232" s="11" t="s">
        <v>65</v>
      </c>
      <c r="N232" s="11"/>
      <c r="O232" s="38" t="s">
        <v>1504</v>
      </c>
      <c r="P232" s="88">
        <f t="shared" si="32"/>
        <v>12000</v>
      </c>
      <c r="Q232" s="88">
        <f t="shared" si="33"/>
        <v>12000</v>
      </c>
      <c r="R232" s="88"/>
      <c r="S232" s="91"/>
      <c r="T232" s="87" t="s">
        <v>1538</v>
      </c>
      <c r="U232" s="261">
        <f t="shared" si="29"/>
        <v>12000</v>
      </c>
      <c r="V232" s="258">
        <f t="shared" si="30"/>
        <v>12000</v>
      </c>
      <c r="W232" s="2"/>
      <c r="X232" s="2"/>
      <c r="Y232" s="2"/>
      <c r="Z232" s="31"/>
      <c r="AA232" s="31"/>
    </row>
    <row r="233" ht="21" customHeight="1" spans="1:27">
      <c r="A233" s="11">
        <v>7</v>
      </c>
      <c r="B233" s="85" t="s">
        <v>43</v>
      </c>
      <c r="C233" s="85"/>
      <c r="D233" s="157" t="s">
        <v>1529</v>
      </c>
      <c r="E233" s="11" t="s">
        <v>1546</v>
      </c>
      <c r="F233" s="11"/>
      <c r="G233" s="11" t="s">
        <v>62</v>
      </c>
      <c r="H233" s="11" t="s">
        <v>1547</v>
      </c>
      <c r="I233" s="11" t="s">
        <v>200</v>
      </c>
      <c r="J233" s="11">
        <v>2000</v>
      </c>
      <c r="K233" s="11">
        <v>6</v>
      </c>
      <c r="L233" s="258">
        <f t="shared" si="31"/>
        <v>12000</v>
      </c>
      <c r="M233" s="11" t="s">
        <v>65</v>
      </c>
      <c r="N233" s="11"/>
      <c r="O233" s="38" t="s">
        <v>1514</v>
      </c>
      <c r="P233" s="88">
        <f t="shared" si="32"/>
        <v>12000</v>
      </c>
      <c r="Q233" s="88">
        <f t="shared" si="33"/>
        <v>12000</v>
      </c>
      <c r="R233" s="88"/>
      <c r="S233" s="91"/>
      <c r="T233" s="87" t="s">
        <v>1548</v>
      </c>
      <c r="U233" s="261">
        <f t="shared" si="29"/>
        <v>12000</v>
      </c>
      <c r="V233" s="258">
        <f t="shared" si="30"/>
        <v>12000</v>
      </c>
      <c r="W233" s="2"/>
      <c r="X233" s="2"/>
      <c r="Y233" s="2"/>
      <c r="Z233" s="31"/>
      <c r="AA233" s="31"/>
    </row>
    <row r="234" ht="21" customHeight="1" spans="1:27">
      <c r="A234" s="11">
        <v>8</v>
      </c>
      <c r="B234" s="85" t="s">
        <v>43</v>
      </c>
      <c r="C234" s="85"/>
      <c r="D234" s="157" t="s">
        <v>1529</v>
      </c>
      <c r="E234" s="11" t="s">
        <v>1549</v>
      </c>
      <c r="F234" s="11"/>
      <c r="G234" s="11" t="s">
        <v>62</v>
      </c>
      <c r="H234" s="11" t="s">
        <v>1550</v>
      </c>
      <c r="I234" s="11" t="s">
        <v>1551</v>
      </c>
      <c r="J234" s="11">
        <v>280</v>
      </c>
      <c r="K234" s="11">
        <v>9</v>
      </c>
      <c r="L234" s="258">
        <f t="shared" si="31"/>
        <v>2520</v>
      </c>
      <c r="M234" s="11" t="s">
        <v>65</v>
      </c>
      <c r="N234" s="11"/>
      <c r="O234" s="38">
        <v>43466</v>
      </c>
      <c r="P234" s="88">
        <f t="shared" si="32"/>
        <v>2520</v>
      </c>
      <c r="Q234" s="88">
        <f t="shared" si="33"/>
        <v>2520</v>
      </c>
      <c r="R234" s="88"/>
      <c r="S234" s="91"/>
      <c r="T234" s="87" t="s">
        <v>1552</v>
      </c>
      <c r="U234" s="261">
        <f t="shared" si="29"/>
        <v>2520</v>
      </c>
      <c r="V234" s="258">
        <f t="shared" si="30"/>
        <v>2520</v>
      </c>
      <c r="W234" s="2"/>
      <c r="X234" s="2"/>
      <c r="Y234" s="2"/>
      <c r="Z234" s="31"/>
      <c r="AA234" s="31"/>
    </row>
    <row r="235" ht="21" customHeight="1" spans="1:27">
      <c r="A235" s="11">
        <v>9</v>
      </c>
      <c r="B235" s="85" t="s">
        <v>43</v>
      </c>
      <c r="C235" s="85"/>
      <c r="D235" s="157" t="s">
        <v>1529</v>
      </c>
      <c r="E235" s="11" t="s">
        <v>1553</v>
      </c>
      <c r="F235" s="11"/>
      <c r="G235" s="11" t="s">
        <v>94</v>
      </c>
      <c r="H235" s="11" t="s">
        <v>1554</v>
      </c>
      <c r="I235" s="11" t="s">
        <v>152</v>
      </c>
      <c r="J235" s="11">
        <v>5000</v>
      </c>
      <c r="K235" s="11">
        <v>1</v>
      </c>
      <c r="L235" s="258">
        <f t="shared" si="31"/>
        <v>5000</v>
      </c>
      <c r="M235" s="11" t="s">
        <v>65</v>
      </c>
      <c r="N235" s="11"/>
      <c r="O235" s="38">
        <v>43466</v>
      </c>
      <c r="P235" s="88">
        <f t="shared" si="32"/>
        <v>5000</v>
      </c>
      <c r="Q235" s="88">
        <f t="shared" si="33"/>
        <v>5000</v>
      </c>
      <c r="R235" s="88"/>
      <c r="S235" s="91"/>
      <c r="T235" s="87" t="s">
        <v>1555</v>
      </c>
      <c r="U235" s="261">
        <f t="shared" si="29"/>
        <v>5000</v>
      </c>
      <c r="V235" s="258">
        <f t="shared" si="30"/>
        <v>5000</v>
      </c>
      <c r="W235" s="2"/>
      <c r="X235" s="2"/>
      <c r="Y235" s="2"/>
      <c r="Z235" s="31"/>
      <c r="AA235" s="31"/>
    </row>
    <row r="236" ht="21" customHeight="1" spans="1:27">
      <c r="A236" s="11">
        <v>10</v>
      </c>
      <c r="B236" s="85" t="s">
        <v>43</v>
      </c>
      <c r="C236" s="85"/>
      <c r="D236" s="157" t="s">
        <v>1529</v>
      </c>
      <c r="E236" s="11" t="s">
        <v>1556</v>
      </c>
      <c r="F236" s="11"/>
      <c r="G236" s="11" t="s">
        <v>94</v>
      </c>
      <c r="H236" s="11" t="s">
        <v>1276</v>
      </c>
      <c r="I236" s="11"/>
      <c r="J236" s="11">
        <v>4000</v>
      </c>
      <c r="K236" s="11">
        <v>2</v>
      </c>
      <c r="L236" s="258">
        <f t="shared" si="31"/>
        <v>8000</v>
      </c>
      <c r="M236" s="11" t="s">
        <v>65</v>
      </c>
      <c r="N236" s="11"/>
      <c r="O236" s="38" t="s">
        <v>1520</v>
      </c>
      <c r="P236" s="88">
        <f t="shared" si="32"/>
        <v>8000</v>
      </c>
      <c r="Q236" s="88">
        <f t="shared" si="33"/>
        <v>8000</v>
      </c>
      <c r="R236" s="88"/>
      <c r="S236" s="91"/>
      <c r="T236" s="263"/>
      <c r="U236" s="264"/>
      <c r="V236" s="265"/>
      <c r="W236" s="2"/>
      <c r="X236" s="2"/>
      <c r="Y236" s="2"/>
      <c r="Z236" s="31"/>
      <c r="AA236" s="31"/>
    </row>
    <row r="237" ht="21" customHeight="1" spans="1:27">
      <c r="A237" s="11">
        <v>11</v>
      </c>
      <c r="B237" s="85" t="s">
        <v>43</v>
      </c>
      <c r="C237" s="85"/>
      <c r="D237" s="157" t="s">
        <v>1529</v>
      </c>
      <c r="E237" s="11" t="s">
        <v>1557</v>
      </c>
      <c r="F237" s="11"/>
      <c r="G237" s="11" t="s">
        <v>62</v>
      </c>
      <c r="H237" s="11" t="s">
        <v>1558</v>
      </c>
      <c r="I237" s="11" t="s">
        <v>152</v>
      </c>
      <c r="J237" s="11">
        <v>4000</v>
      </c>
      <c r="K237" s="11">
        <v>1</v>
      </c>
      <c r="L237" s="258">
        <f t="shared" si="31"/>
        <v>4000</v>
      </c>
      <c r="M237" s="11" t="s">
        <v>65</v>
      </c>
      <c r="N237" s="11"/>
      <c r="O237" s="38">
        <v>43647</v>
      </c>
      <c r="P237" s="88">
        <f t="shared" si="32"/>
        <v>4000</v>
      </c>
      <c r="Q237" s="88">
        <f t="shared" si="33"/>
        <v>4000</v>
      </c>
      <c r="R237" s="88"/>
      <c r="S237" s="48"/>
      <c r="T237" s="64">
        <v>692</v>
      </c>
      <c r="U237" s="121">
        <v>343</v>
      </c>
      <c r="V237" s="2"/>
      <c r="W237" s="3">
        <v>300</v>
      </c>
      <c r="X237" s="3">
        <v>400</v>
      </c>
      <c r="Y237" s="3">
        <v>1100</v>
      </c>
      <c r="Z237" s="66">
        <v>206880</v>
      </c>
      <c r="AA237" s="66">
        <v>106200</v>
      </c>
    </row>
    <row r="238" ht="21" customHeight="1" spans="1:27">
      <c r="A238" s="11">
        <v>12</v>
      </c>
      <c r="B238" s="85" t="s">
        <v>43</v>
      </c>
      <c r="C238" s="85"/>
      <c r="D238" s="157" t="s">
        <v>1529</v>
      </c>
      <c r="E238" s="11" t="s">
        <v>1559</v>
      </c>
      <c r="F238" s="11"/>
      <c r="G238" s="11" t="s">
        <v>1560</v>
      </c>
      <c r="H238" s="11" t="s">
        <v>1561</v>
      </c>
      <c r="I238" s="11" t="s">
        <v>1562</v>
      </c>
      <c r="J238" s="11">
        <v>180</v>
      </c>
      <c r="K238" s="11">
        <v>20</v>
      </c>
      <c r="L238" s="258">
        <f t="shared" si="31"/>
        <v>3600</v>
      </c>
      <c r="M238" s="11" t="s">
        <v>65</v>
      </c>
      <c r="N238" s="11"/>
      <c r="O238" s="38" t="s">
        <v>1523</v>
      </c>
      <c r="P238" s="88">
        <f t="shared" si="32"/>
        <v>3600</v>
      </c>
      <c r="Q238" s="88">
        <f t="shared" si="33"/>
        <v>3600</v>
      </c>
      <c r="R238" s="88"/>
      <c r="S238" s="11"/>
      <c r="T238" s="64"/>
      <c r="U238" s="3"/>
      <c r="V238" s="3"/>
      <c r="W238" s="3"/>
      <c r="X238" s="3"/>
      <c r="Y238" s="3"/>
      <c r="Z238" s="3"/>
      <c r="AA238" s="3"/>
    </row>
    <row r="239" ht="21" customHeight="1" spans="1:27">
      <c r="A239" s="11">
        <v>13</v>
      </c>
      <c r="B239" s="85" t="s">
        <v>43</v>
      </c>
      <c r="C239" s="85"/>
      <c r="D239" s="157" t="s">
        <v>1529</v>
      </c>
      <c r="E239" s="11" t="s">
        <v>62</v>
      </c>
      <c r="F239" s="11"/>
      <c r="G239" s="11" t="s">
        <v>62</v>
      </c>
      <c r="H239" s="11" t="s">
        <v>1563</v>
      </c>
      <c r="I239" s="11" t="s">
        <v>114</v>
      </c>
      <c r="J239" s="11">
        <v>600</v>
      </c>
      <c r="K239" s="11">
        <v>20</v>
      </c>
      <c r="L239" s="258">
        <f t="shared" si="31"/>
        <v>12000</v>
      </c>
      <c r="M239" s="11" t="s">
        <v>65</v>
      </c>
      <c r="N239" s="11"/>
      <c r="O239" s="38" t="s">
        <v>1526</v>
      </c>
      <c r="P239" s="88">
        <f t="shared" si="32"/>
        <v>12000</v>
      </c>
      <c r="Q239" s="88">
        <f t="shared" si="33"/>
        <v>12000</v>
      </c>
      <c r="R239" s="88"/>
      <c r="S239" s="11"/>
      <c r="T239" s="64"/>
      <c r="U239" s="3"/>
      <c r="V239" s="3"/>
      <c r="W239" s="3"/>
      <c r="X239" s="3"/>
      <c r="Y239" s="3"/>
      <c r="Z239" s="3"/>
      <c r="AA239" s="3"/>
    </row>
    <row r="240" ht="21" customHeight="1" spans="1:27">
      <c r="A240" s="11">
        <v>14</v>
      </c>
      <c r="B240" s="85" t="s">
        <v>43</v>
      </c>
      <c r="C240" s="85"/>
      <c r="D240" s="157" t="s">
        <v>1529</v>
      </c>
      <c r="E240" s="11" t="s">
        <v>1564</v>
      </c>
      <c r="F240" s="11" t="s">
        <v>170</v>
      </c>
      <c r="G240" s="11" t="s">
        <v>94</v>
      </c>
      <c r="H240" s="11" t="s">
        <v>1565</v>
      </c>
      <c r="I240" s="11"/>
      <c r="J240" s="11">
        <v>6000</v>
      </c>
      <c r="K240" s="11">
        <v>2</v>
      </c>
      <c r="L240" s="258">
        <f t="shared" si="31"/>
        <v>12000</v>
      </c>
      <c r="M240" s="11" t="s">
        <v>65</v>
      </c>
      <c r="N240" s="11"/>
      <c r="O240" s="87" t="s">
        <v>1504</v>
      </c>
      <c r="P240" s="88">
        <f t="shared" si="32"/>
        <v>12000</v>
      </c>
      <c r="Q240" s="88">
        <f t="shared" si="33"/>
        <v>12000</v>
      </c>
      <c r="R240" s="88"/>
      <c r="S240" s="11"/>
      <c r="T240" s="64"/>
      <c r="U240" s="3"/>
      <c r="V240" s="3"/>
      <c r="W240" s="3"/>
      <c r="X240" s="3"/>
      <c r="Y240" s="3"/>
      <c r="Z240" s="3"/>
      <c r="AA240" s="3"/>
    </row>
    <row r="241" ht="21" customHeight="1" spans="1:27">
      <c r="A241" s="11">
        <v>15</v>
      </c>
      <c r="B241" s="85" t="s">
        <v>43</v>
      </c>
      <c r="C241" s="85"/>
      <c r="D241" s="157" t="s">
        <v>1529</v>
      </c>
      <c r="E241" s="11" t="s">
        <v>336</v>
      </c>
      <c r="F241" s="11" t="s">
        <v>1280</v>
      </c>
      <c r="G241" s="11"/>
      <c r="H241" s="11"/>
      <c r="I241" s="11"/>
      <c r="J241" s="11"/>
      <c r="K241" s="11"/>
      <c r="L241" s="258">
        <f>SUM(L242:L251)</f>
        <v>62204</v>
      </c>
      <c r="M241" s="258">
        <f>SUM(M242:M251)</f>
        <v>0</v>
      </c>
      <c r="N241" s="258"/>
      <c r="O241" s="258">
        <f>SUM(O242:O251)</f>
        <v>0</v>
      </c>
      <c r="P241" s="88">
        <f>SUM(P242:P251)</f>
        <v>62204</v>
      </c>
      <c r="Q241" s="88">
        <f>SUM(Q242:Q251)</f>
        <v>62204</v>
      </c>
      <c r="R241" s="88"/>
      <c r="S241" s="11"/>
      <c r="T241" s="64"/>
      <c r="U241" s="3"/>
      <c r="V241" s="3"/>
      <c r="W241" s="3"/>
      <c r="X241" s="3"/>
      <c r="Y241" s="3"/>
      <c r="Z241" s="3"/>
      <c r="AA241" s="3"/>
    </row>
    <row r="242" ht="21" customHeight="1" spans="1:27">
      <c r="A242" s="11">
        <v>16</v>
      </c>
      <c r="B242" s="85" t="s">
        <v>43</v>
      </c>
      <c r="C242" s="85"/>
      <c r="D242" s="157" t="s">
        <v>1529</v>
      </c>
      <c r="E242" s="219" t="s">
        <v>1566</v>
      </c>
      <c r="F242" s="11" t="s">
        <v>170</v>
      </c>
      <c r="G242" s="11" t="s">
        <v>174</v>
      </c>
      <c r="H242" s="11" t="s">
        <v>1567</v>
      </c>
      <c r="I242" s="11" t="s">
        <v>290</v>
      </c>
      <c r="J242" s="11">
        <v>88</v>
      </c>
      <c r="K242" s="11">
        <v>48</v>
      </c>
      <c r="L242" s="258">
        <f t="shared" ref="L242:L251" si="34">J242*K242</f>
        <v>4224</v>
      </c>
      <c r="M242" s="11" t="s">
        <v>65</v>
      </c>
      <c r="N242" s="11"/>
      <c r="O242" s="87" t="s">
        <v>1568</v>
      </c>
      <c r="P242" s="88">
        <f t="shared" ref="P242:P251" si="35">Q242+R242</f>
        <v>4224</v>
      </c>
      <c r="Q242" s="88">
        <v>4224</v>
      </c>
      <c r="R242" s="88"/>
      <c r="S242" s="11"/>
      <c r="T242" s="64"/>
      <c r="U242" s="3"/>
      <c r="V242" s="3"/>
      <c r="W242" s="3"/>
      <c r="X242" s="3"/>
      <c r="Y242" s="3"/>
      <c r="Z242" s="3"/>
      <c r="AA242" s="3"/>
    </row>
    <row r="243" ht="21" customHeight="1" spans="1:27">
      <c r="A243" s="11">
        <v>17</v>
      </c>
      <c r="B243" s="85" t="s">
        <v>43</v>
      </c>
      <c r="C243" s="85"/>
      <c r="D243" s="157" t="s">
        <v>1529</v>
      </c>
      <c r="E243" s="219" t="s">
        <v>1566</v>
      </c>
      <c r="F243" s="11" t="s">
        <v>170</v>
      </c>
      <c r="G243" s="11" t="s">
        <v>174</v>
      </c>
      <c r="H243" s="11" t="s">
        <v>1569</v>
      </c>
      <c r="I243" s="11" t="s">
        <v>251</v>
      </c>
      <c r="J243" s="36">
        <v>180</v>
      </c>
      <c r="K243" s="11">
        <v>35</v>
      </c>
      <c r="L243" s="258">
        <f t="shared" si="34"/>
        <v>6300</v>
      </c>
      <c r="M243" s="11" t="s">
        <v>65</v>
      </c>
      <c r="N243" s="11"/>
      <c r="O243" s="87" t="s">
        <v>1504</v>
      </c>
      <c r="P243" s="88">
        <f t="shared" si="35"/>
        <v>6300</v>
      </c>
      <c r="Q243" s="88">
        <v>6300</v>
      </c>
      <c r="R243" s="88"/>
      <c r="S243" s="11"/>
      <c r="T243" s="64"/>
      <c r="U243" s="3"/>
      <c r="V243" s="3"/>
      <c r="W243" s="3"/>
      <c r="X243" s="3"/>
      <c r="Y243" s="3"/>
      <c r="Z243" s="3"/>
      <c r="AA243" s="3"/>
    </row>
    <row r="244" ht="21" customHeight="1" spans="1:27">
      <c r="A244" s="11">
        <v>18</v>
      </c>
      <c r="B244" s="85" t="s">
        <v>43</v>
      </c>
      <c r="C244" s="85"/>
      <c r="D244" s="157" t="s">
        <v>1529</v>
      </c>
      <c r="E244" s="219" t="s">
        <v>1566</v>
      </c>
      <c r="F244" s="11" t="s">
        <v>170</v>
      </c>
      <c r="G244" s="11" t="s">
        <v>174</v>
      </c>
      <c r="H244" s="11" t="s">
        <v>1570</v>
      </c>
      <c r="I244" s="11" t="s">
        <v>290</v>
      </c>
      <c r="J244" s="36">
        <v>1900</v>
      </c>
      <c r="K244" s="11">
        <v>2</v>
      </c>
      <c r="L244" s="258">
        <f t="shared" si="34"/>
        <v>3800</v>
      </c>
      <c r="M244" s="11" t="s">
        <v>65</v>
      </c>
      <c r="N244" s="11"/>
      <c r="O244" s="87" t="s">
        <v>1538</v>
      </c>
      <c r="P244" s="88">
        <f t="shared" si="35"/>
        <v>3800</v>
      </c>
      <c r="Q244" s="88">
        <v>3800</v>
      </c>
      <c r="R244" s="88"/>
      <c r="S244" s="11"/>
      <c r="T244" s="64"/>
      <c r="U244" s="3"/>
      <c r="V244" s="3"/>
      <c r="W244" s="3"/>
      <c r="X244" s="3"/>
      <c r="Y244" s="3"/>
      <c r="Z244" s="3"/>
      <c r="AA244" s="3"/>
    </row>
    <row r="245" ht="21" customHeight="1" spans="1:27">
      <c r="A245" s="11">
        <v>19</v>
      </c>
      <c r="B245" s="85" t="s">
        <v>43</v>
      </c>
      <c r="C245" s="85"/>
      <c r="D245" s="157" t="s">
        <v>1529</v>
      </c>
      <c r="E245" s="219" t="s">
        <v>1566</v>
      </c>
      <c r="F245" s="11" t="s">
        <v>170</v>
      </c>
      <c r="G245" s="11" t="s">
        <v>174</v>
      </c>
      <c r="H245" s="11" t="s">
        <v>1571</v>
      </c>
      <c r="I245" s="11" t="s">
        <v>102</v>
      </c>
      <c r="J245" s="36">
        <v>30</v>
      </c>
      <c r="K245" s="11">
        <v>80</v>
      </c>
      <c r="L245" s="258">
        <f t="shared" si="34"/>
        <v>2400</v>
      </c>
      <c r="M245" s="11" t="s">
        <v>65</v>
      </c>
      <c r="N245" s="11"/>
      <c r="O245" s="87" t="s">
        <v>1538</v>
      </c>
      <c r="P245" s="88">
        <f t="shared" si="35"/>
        <v>2400</v>
      </c>
      <c r="Q245" s="88">
        <v>2400</v>
      </c>
      <c r="R245" s="88"/>
      <c r="S245" s="11"/>
      <c r="T245" s="64"/>
      <c r="U245" s="3"/>
      <c r="V245" s="3"/>
      <c r="W245" s="3"/>
      <c r="X245" s="3"/>
      <c r="Y245" s="3"/>
      <c r="Z245" s="3"/>
      <c r="AA245" s="3"/>
    </row>
    <row r="246" ht="21" customHeight="1" spans="1:27">
      <c r="A246" s="11">
        <v>20</v>
      </c>
      <c r="B246" s="85" t="s">
        <v>43</v>
      </c>
      <c r="C246" s="85"/>
      <c r="D246" s="157" t="s">
        <v>1529</v>
      </c>
      <c r="E246" s="219" t="s">
        <v>1566</v>
      </c>
      <c r="F246" s="11" t="s">
        <v>170</v>
      </c>
      <c r="G246" s="11" t="s">
        <v>174</v>
      </c>
      <c r="H246" s="11" t="s">
        <v>1572</v>
      </c>
      <c r="I246" s="11" t="s">
        <v>102</v>
      </c>
      <c r="J246" s="36">
        <v>30</v>
      </c>
      <c r="K246" s="11">
        <v>80</v>
      </c>
      <c r="L246" s="258">
        <f t="shared" si="34"/>
        <v>2400</v>
      </c>
      <c r="M246" s="11" t="s">
        <v>65</v>
      </c>
      <c r="N246" s="11"/>
      <c r="O246" s="87" t="s">
        <v>1543</v>
      </c>
      <c r="P246" s="88">
        <f t="shared" si="35"/>
        <v>2400</v>
      </c>
      <c r="Q246" s="88">
        <v>2400</v>
      </c>
      <c r="R246" s="88"/>
      <c r="S246" s="11"/>
      <c r="T246" s="64"/>
      <c r="U246" s="3"/>
      <c r="V246" s="3"/>
      <c r="W246" s="3"/>
      <c r="X246" s="3"/>
      <c r="Y246" s="3"/>
      <c r="Z246" s="3"/>
      <c r="AA246" s="3"/>
    </row>
    <row r="247" ht="21" customHeight="1" spans="1:27">
      <c r="A247" s="11">
        <v>21</v>
      </c>
      <c r="B247" s="85" t="s">
        <v>43</v>
      </c>
      <c r="C247" s="85"/>
      <c r="D247" s="157" t="s">
        <v>1529</v>
      </c>
      <c r="E247" s="219" t="s">
        <v>1566</v>
      </c>
      <c r="F247" s="11" t="s">
        <v>170</v>
      </c>
      <c r="G247" s="11" t="s">
        <v>174</v>
      </c>
      <c r="H247" s="11" t="s">
        <v>1573</v>
      </c>
      <c r="I247" s="11" t="s">
        <v>290</v>
      </c>
      <c r="J247" s="36">
        <v>12</v>
      </c>
      <c r="K247" s="11">
        <v>160</v>
      </c>
      <c r="L247" s="258">
        <f t="shared" si="34"/>
        <v>1920</v>
      </c>
      <c r="M247" s="11" t="s">
        <v>65</v>
      </c>
      <c r="N247" s="11"/>
      <c r="O247" s="87" t="s">
        <v>1538</v>
      </c>
      <c r="P247" s="88">
        <f t="shared" si="35"/>
        <v>1920</v>
      </c>
      <c r="Q247" s="88">
        <v>1920</v>
      </c>
      <c r="R247" s="88"/>
      <c r="S247" s="11"/>
      <c r="T247" s="64"/>
      <c r="U247" s="3"/>
      <c r="V247" s="3"/>
      <c r="W247" s="3"/>
      <c r="X247" s="3"/>
      <c r="Y247" s="3"/>
      <c r="Z247" s="3"/>
      <c r="AA247" s="3"/>
    </row>
    <row r="248" ht="21" customHeight="1" spans="1:27">
      <c r="A248" s="11">
        <v>22</v>
      </c>
      <c r="B248" s="85" t="s">
        <v>43</v>
      </c>
      <c r="C248" s="85"/>
      <c r="D248" s="157" t="s">
        <v>1529</v>
      </c>
      <c r="E248" s="219" t="s">
        <v>1566</v>
      </c>
      <c r="F248" s="11" t="s">
        <v>170</v>
      </c>
      <c r="G248" s="11" t="s">
        <v>174</v>
      </c>
      <c r="H248" s="11" t="s">
        <v>1574</v>
      </c>
      <c r="I248" s="11" t="s">
        <v>290</v>
      </c>
      <c r="J248" s="36">
        <v>72</v>
      </c>
      <c r="K248" s="11">
        <v>50</v>
      </c>
      <c r="L248" s="258">
        <f t="shared" si="34"/>
        <v>3600</v>
      </c>
      <c r="M248" s="11" t="s">
        <v>65</v>
      </c>
      <c r="N248" s="11"/>
      <c r="O248" s="87" t="s">
        <v>1548</v>
      </c>
      <c r="P248" s="88">
        <f t="shared" si="35"/>
        <v>3600</v>
      </c>
      <c r="Q248" s="88">
        <v>3600</v>
      </c>
      <c r="R248" s="88"/>
      <c r="S248" s="11"/>
      <c r="T248" s="64"/>
      <c r="U248" s="3"/>
      <c r="V248" s="265"/>
      <c r="W248" s="2"/>
      <c r="X248" s="2"/>
      <c r="Y248" s="2"/>
      <c r="Z248" s="31"/>
      <c r="AA248" s="31"/>
    </row>
    <row r="249" ht="21" customHeight="1" spans="1:27">
      <c r="A249" s="11">
        <v>23</v>
      </c>
      <c r="B249" s="85" t="s">
        <v>43</v>
      </c>
      <c r="C249" s="85"/>
      <c r="D249" s="157" t="s">
        <v>1529</v>
      </c>
      <c r="E249" s="219" t="s">
        <v>1566</v>
      </c>
      <c r="F249" s="11" t="s">
        <v>170</v>
      </c>
      <c r="G249" s="11" t="s">
        <v>174</v>
      </c>
      <c r="H249" s="11" t="s">
        <v>1575</v>
      </c>
      <c r="I249" s="11" t="s">
        <v>290</v>
      </c>
      <c r="J249" s="11">
        <v>15</v>
      </c>
      <c r="K249" s="11">
        <v>280</v>
      </c>
      <c r="L249" s="258">
        <f t="shared" si="34"/>
        <v>4200</v>
      </c>
      <c r="M249" s="11" t="s">
        <v>65</v>
      </c>
      <c r="N249" s="11"/>
      <c r="O249" s="87" t="s">
        <v>1576</v>
      </c>
      <c r="P249" s="88">
        <f t="shared" si="35"/>
        <v>4200</v>
      </c>
      <c r="Q249" s="88">
        <v>4200</v>
      </c>
      <c r="R249" s="88"/>
      <c r="S249" s="11"/>
      <c r="T249" s="64"/>
      <c r="U249" s="3"/>
      <c r="V249" s="265"/>
      <c r="W249" s="2"/>
      <c r="X249" s="2"/>
      <c r="Y249" s="2"/>
      <c r="Z249" s="31"/>
      <c r="AA249" s="31"/>
    </row>
    <row r="250" ht="21" customHeight="1" spans="1:27">
      <c r="A250" s="11">
        <v>24</v>
      </c>
      <c r="B250" s="85" t="s">
        <v>43</v>
      </c>
      <c r="C250" s="85"/>
      <c r="D250" s="157" t="s">
        <v>1529</v>
      </c>
      <c r="E250" s="219" t="s">
        <v>1566</v>
      </c>
      <c r="F250" s="11" t="s">
        <v>170</v>
      </c>
      <c r="G250" s="11" t="s">
        <v>174</v>
      </c>
      <c r="H250" s="11" t="s">
        <v>1577</v>
      </c>
      <c r="I250" s="11" t="s">
        <v>102</v>
      </c>
      <c r="J250" s="11">
        <v>356</v>
      </c>
      <c r="K250" s="11">
        <v>60</v>
      </c>
      <c r="L250" s="258">
        <f t="shared" si="34"/>
        <v>21360</v>
      </c>
      <c r="M250" s="11" t="s">
        <v>65</v>
      </c>
      <c r="N250" s="11"/>
      <c r="O250" s="87" t="s">
        <v>1578</v>
      </c>
      <c r="P250" s="88">
        <f t="shared" si="35"/>
        <v>21360</v>
      </c>
      <c r="Q250" s="88">
        <v>21360</v>
      </c>
      <c r="R250" s="88"/>
      <c r="S250" s="11"/>
      <c r="T250" s="64"/>
      <c r="U250" s="3"/>
      <c r="V250" s="265"/>
      <c r="W250" s="2"/>
      <c r="X250" s="2"/>
      <c r="Y250" s="2"/>
      <c r="Z250" s="31"/>
      <c r="AA250" s="31"/>
    </row>
    <row r="251" ht="21" customHeight="1" spans="1:27">
      <c r="A251" s="11">
        <v>25</v>
      </c>
      <c r="B251" s="85" t="s">
        <v>43</v>
      </c>
      <c r="C251" s="85"/>
      <c r="D251" s="157" t="s">
        <v>1529</v>
      </c>
      <c r="E251" s="219" t="s">
        <v>1566</v>
      </c>
      <c r="F251" s="11" t="s">
        <v>170</v>
      </c>
      <c r="G251" s="11" t="s">
        <v>174</v>
      </c>
      <c r="H251" s="11" t="s">
        <v>1579</v>
      </c>
      <c r="I251" s="11"/>
      <c r="J251" s="11">
        <v>6000</v>
      </c>
      <c r="K251" s="11">
        <v>2</v>
      </c>
      <c r="L251" s="258">
        <f t="shared" si="34"/>
        <v>12000</v>
      </c>
      <c r="M251" s="11" t="s">
        <v>65</v>
      </c>
      <c r="N251" s="11"/>
      <c r="O251" s="87" t="s">
        <v>66</v>
      </c>
      <c r="P251" s="88">
        <f t="shared" si="35"/>
        <v>12000</v>
      </c>
      <c r="Q251" s="88">
        <v>12000</v>
      </c>
      <c r="R251" s="88"/>
      <c r="S251" s="2"/>
      <c r="T251" s="64"/>
      <c r="U251" s="2"/>
      <c r="V251" s="2"/>
      <c r="W251" s="2"/>
      <c r="X251" s="2"/>
      <c r="Y251" s="2"/>
      <c r="Z251" s="31"/>
      <c r="AA251" s="31"/>
    </row>
    <row r="252" ht="21" customHeight="1" spans="1:27">
      <c r="A252" s="254" t="s">
        <v>1580</v>
      </c>
      <c r="B252" s="255"/>
      <c r="C252" s="255"/>
      <c r="D252" s="255"/>
      <c r="E252" s="256"/>
      <c r="F252" s="98" t="s">
        <v>21</v>
      </c>
      <c r="G252" s="98"/>
      <c r="H252" s="99"/>
      <c r="I252" s="99"/>
      <c r="J252" s="99"/>
      <c r="K252" s="99"/>
      <c r="L252" s="259">
        <f>SUM(L253:L260)</f>
        <v>62880</v>
      </c>
      <c r="M252" s="259">
        <f>SUM(M253:M260)</f>
        <v>0</v>
      </c>
      <c r="N252" s="259"/>
      <c r="O252" s="259"/>
      <c r="P252" s="260">
        <f>SUM(P253:P260)</f>
        <v>62880</v>
      </c>
      <c r="Q252" s="260">
        <f>SUM(Q253:Q260)</f>
        <v>62880</v>
      </c>
      <c r="R252" s="260">
        <f>SUM(R253:R260)</f>
        <v>0</v>
      </c>
      <c r="S252" s="262">
        <v>11720</v>
      </c>
      <c r="T252" s="1"/>
      <c r="U252" s="2"/>
      <c r="V252" s="2"/>
      <c r="W252" s="2"/>
      <c r="X252" s="2"/>
      <c r="Y252" s="2"/>
      <c r="Z252" s="31"/>
      <c r="AA252" s="31"/>
    </row>
    <row r="253" ht="21" customHeight="1" spans="1:27">
      <c r="A253" s="11">
        <v>1</v>
      </c>
      <c r="B253" s="87" t="s">
        <v>43</v>
      </c>
      <c r="C253" s="87"/>
      <c r="D253" s="36" t="s">
        <v>1580</v>
      </c>
      <c r="E253" s="11" t="s">
        <v>1262</v>
      </c>
      <c r="F253" s="11"/>
      <c r="G253" s="11" t="s">
        <v>62</v>
      </c>
      <c r="H253" s="11" t="s">
        <v>1531</v>
      </c>
      <c r="I253" s="3" t="s">
        <v>1532</v>
      </c>
      <c r="J253" s="11">
        <v>2000</v>
      </c>
      <c r="K253" s="11">
        <v>2</v>
      </c>
      <c r="L253" s="258">
        <f t="shared" ref="L253:L259" si="36">J253*K253</f>
        <v>4000</v>
      </c>
      <c r="M253" s="11" t="s">
        <v>65</v>
      </c>
      <c r="N253" s="11"/>
      <c r="O253" s="38" t="s">
        <v>1504</v>
      </c>
      <c r="P253" s="88">
        <f t="shared" ref="P253:P259" si="37">L253</f>
        <v>4000</v>
      </c>
      <c r="Q253" s="88">
        <v>4000</v>
      </c>
      <c r="R253" s="88"/>
      <c r="S253" s="262">
        <v>1200</v>
      </c>
      <c r="T253" s="1"/>
      <c r="U253" s="2"/>
      <c r="V253" s="2"/>
      <c r="W253" s="2"/>
      <c r="X253" s="2"/>
      <c r="Y253" s="2"/>
      <c r="Z253" s="31"/>
      <c r="AA253" s="31"/>
    </row>
    <row r="254" ht="21" customHeight="1" spans="1:27">
      <c r="A254" s="11">
        <v>2</v>
      </c>
      <c r="B254" s="87" t="s">
        <v>43</v>
      </c>
      <c r="C254" s="87"/>
      <c r="D254" s="36" t="s">
        <v>1580</v>
      </c>
      <c r="E254" s="11" t="s">
        <v>1536</v>
      </c>
      <c r="F254" s="11"/>
      <c r="G254" s="11" t="s">
        <v>62</v>
      </c>
      <c r="H254" s="11" t="s">
        <v>1141</v>
      </c>
      <c r="I254" s="11" t="s">
        <v>1581</v>
      </c>
      <c r="J254" s="11">
        <v>4980</v>
      </c>
      <c r="K254" s="11">
        <v>1</v>
      </c>
      <c r="L254" s="258">
        <f t="shared" si="36"/>
        <v>4980</v>
      </c>
      <c r="M254" s="11" t="s">
        <v>65</v>
      </c>
      <c r="N254" s="11"/>
      <c r="O254" s="38">
        <v>43586</v>
      </c>
      <c r="P254" s="88">
        <f t="shared" si="37"/>
        <v>4980</v>
      </c>
      <c r="Q254" s="88">
        <v>4980</v>
      </c>
      <c r="R254" s="88"/>
      <c r="S254" s="262">
        <v>1980</v>
      </c>
      <c r="T254" s="1"/>
      <c r="U254" s="2"/>
      <c r="V254" s="2"/>
      <c r="W254" s="2"/>
      <c r="X254" s="2"/>
      <c r="Y254" s="2"/>
      <c r="Z254" s="31"/>
      <c r="AA254" s="31"/>
    </row>
    <row r="255" ht="21" customHeight="1" spans="1:27">
      <c r="A255" s="11">
        <v>3</v>
      </c>
      <c r="B255" s="87" t="s">
        <v>43</v>
      </c>
      <c r="C255" s="87"/>
      <c r="D255" s="36" t="s">
        <v>1580</v>
      </c>
      <c r="E255" s="11" t="s">
        <v>1541</v>
      </c>
      <c r="F255" s="11"/>
      <c r="G255" s="11" t="s">
        <v>62</v>
      </c>
      <c r="H255" s="11" t="s">
        <v>1542</v>
      </c>
      <c r="I255" s="11"/>
      <c r="J255" s="11">
        <v>2200</v>
      </c>
      <c r="K255" s="11">
        <v>1</v>
      </c>
      <c r="L255" s="258">
        <f t="shared" si="36"/>
        <v>2200</v>
      </c>
      <c r="M255" s="11" t="s">
        <v>65</v>
      </c>
      <c r="N255" s="11"/>
      <c r="O255" s="38">
        <v>43556</v>
      </c>
      <c r="P255" s="88">
        <f t="shared" si="37"/>
        <v>2200</v>
      </c>
      <c r="Q255" s="88">
        <v>2200</v>
      </c>
      <c r="R255" s="88"/>
      <c r="S255" s="262">
        <v>5860</v>
      </c>
      <c r="T255" s="1"/>
      <c r="U255" s="2"/>
      <c r="V255" s="2"/>
      <c r="W255" s="2"/>
      <c r="X255" s="2"/>
      <c r="Y255" s="2"/>
      <c r="Z255" s="31"/>
      <c r="AA255" s="31"/>
    </row>
    <row r="256" ht="21" customHeight="1" spans="1:27">
      <c r="A256" s="11">
        <v>4</v>
      </c>
      <c r="B256" s="87" t="s">
        <v>43</v>
      </c>
      <c r="C256" s="87"/>
      <c r="D256" s="36" t="s">
        <v>1580</v>
      </c>
      <c r="E256" s="11" t="s">
        <v>1546</v>
      </c>
      <c r="F256" s="11"/>
      <c r="G256" s="11" t="s">
        <v>62</v>
      </c>
      <c r="H256" s="11" t="s">
        <v>1547</v>
      </c>
      <c r="I256" s="11" t="s">
        <v>200</v>
      </c>
      <c r="J256" s="11">
        <v>2000</v>
      </c>
      <c r="K256" s="11">
        <v>6</v>
      </c>
      <c r="L256" s="258">
        <f t="shared" si="36"/>
        <v>12000</v>
      </c>
      <c r="M256" s="11" t="s">
        <v>65</v>
      </c>
      <c r="N256" s="11"/>
      <c r="O256" s="38" t="s">
        <v>1514</v>
      </c>
      <c r="P256" s="88">
        <f t="shared" si="37"/>
        <v>12000</v>
      </c>
      <c r="Q256" s="88">
        <v>12000</v>
      </c>
      <c r="R256" s="88"/>
      <c r="S256" s="262"/>
      <c r="T256" s="1"/>
      <c r="U256" s="2"/>
      <c r="V256" s="2"/>
      <c r="W256" s="2"/>
      <c r="X256" s="2"/>
      <c r="Y256" s="2"/>
      <c r="Z256" s="31"/>
      <c r="AA256" s="31"/>
    </row>
    <row r="257" ht="21" customHeight="1" spans="1:27">
      <c r="A257" s="11">
        <v>5</v>
      </c>
      <c r="B257" s="87" t="s">
        <v>43</v>
      </c>
      <c r="C257" s="87"/>
      <c r="D257" s="36" t="s">
        <v>1580</v>
      </c>
      <c r="E257" s="11" t="s">
        <v>1556</v>
      </c>
      <c r="F257" s="11"/>
      <c r="G257" s="11" t="s">
        <v>94</v>
      </c>
      <c r="H257" s="11" t="s">
        <v>1276</v>
      </c>
      <c r="I257" s="11"/>
      <c r="J257" s="11">
        <v>4000</v>
      </c>
      <c r="K257" s="11">
        <v>2</v>
      </c>
      <c r="L257" s="258">
        <f t="shared" si="36"/>
        <v>8000</v>
      </c>
      <c r="M257" s="11" t="s">
        <v>65</v>
      </c>
      <c r="N257" s="11"/>
      <c r="O257" s="38" t="s">
        <v>1520</v>
      </c>
      <c r="P257" s="88">
        <f t="shared" si="37"/>
        <v>8000</v>
      </c>
      <c r="Q257" s="88">
        <v>8000</v>
      </c>
      <c r="R257" s="88"/>
      <c r="S257" s="262">
        <v>3240</v>
      </c>
      <c r="T257" s="1"/>
      <c r="U257" s="2"/>
      <c r="V257" s="2"/>
      <c r="W257" s="2"/>
      <c r="X257" s="2"/>
      <c r="Y257" s="2"/>
      <c r="Z257" s="31"/>
      <c r="AA257" s="31"/>
    </row>
    <row r="258" ht="21" customHeight="1" spans="1:27">
      <c r="A258" s="11">
        <v>6</v>
      </c>
      <c r="B258" s="87" t="s">
        <v>43</v>
      </c>
      <c r="C258" s="87"/>
      <c r="D258" s="36" t="s">
        <v>1580</v>
      </c>
      <c r="E258" s="11" t="s">
        <v>1582</v>
      </c>
      <c r="F258" s="11"/>
      <c r="G258" s="11" t="s">
        <v>62</v>
      </c>
      <c r="H258" s="11" t="s">
        <v>1583</v>
      </c>
      <c r="I258" s="11"/>
      <c r="J258" s="11">
        <v>6000</v>
      </c>
      <c r="K258" s="11">
        <v>1</v>
      </c>
      <c r="L258" s="258">
        <f t="shared" si="36"/>
        <v>6000</v>
      </c>
      <c r="M258" s="11" t="s">
        <v>65</v>
      </c>
      <c r="N258" s="11"/>
      <c r="O258" s="38" t="s">
        <v>1584</v>
      </c>
      <c r="P258" s="88">
        <f t="shared" si="37"/>
        <v>6000</v>
      </c>
      <c r="Q258" s="88">
        <v>6000</v>
      </c>
      <c r="R258" s="88"/>
      <c r="S258" s="2"/>
      <c r="T258" s="1"/>
      <c r="U258" s="2"/>
      <c r="V258" s="2"/>
      <c r="W258" s="2"/>
      <c r="X258" s="2"/>
      <c r="Y258" s="2"/>
      <c r="Z258" s="31"/>
      <c r="AA258" s="31"/>
    </row>
    <row r="259" ht="21" customHeight="1" spans="1:27">
      <c r="A259" s="11">
        <v>7</v>
      </c>
      <c r="B259" s="87" t="s">
        <v>43</v>
      </c>
      <c r="C259" s="87"/>
      <c r="D259" s="36" t="s">
        <v>1580</v>
      </c>
      <c r="E259" s="11" t="s">
        <v>1559</v>
      </c>
      <c r="F259" s="11"/>
      <c r="G259" s="11" t="s">
        <v>1560</v>
      </c>
      <c r="H259" s="11" t="s">
        <v>1561</v>
      </c>
      <c r="I259" s="11" t="s">
        <v>1562</v>
      </c>
      <c r="J259" s="11">
        <v>180</v>
      </c>
      <c r="K259" s="11">
        <v>20</v>
      </c>
      <c r="L259" s="258">
        <f t="shared" si="36"/>
        <v>3600</v>
      </c>
      <c r="M259" s="11" t="s">
        <v>65</v>
      </c>
      <c r="N259" s="11"/>
      <c r="O259" s="38" t="s">
        <v>1523</v>
      </c>
      <c r="P259" s="88">
        <f t="shared" si="37"/>
        <v>3600</v>
      </c>
      <c r="Q259" s="88">
        <v>3600</v>
      </c>
      <c r="R259" s="88"/>
      <c r="S259" s="2"/>
      <c r="T259" s="1"/>
      <c r="U259" s="2"/>
      <c r="V259" s="2"/>
      <c r="W259" s="2"/>
      <c r="X259" s="2"/>
      <c r="Y259" s="2"/>
      <c r="Z259" s="31"/>
      <c r="AA259" s="31"/>
    </row>
    <row r="260" ht="21" customHeight="1" spans="1:27">
      <c r="A260" s="11">
        <v>8</v>
      </c>
      <c r="B260" s="87" t="s">
        <v>43</v>
      </c>
      <c r="C260" s="87"/>
      <c r="D260" s="36" t="s">
        <v>1580</v>
      </c>
      <c r="E260" s="11" t="s">
        <v>336</v>
      </c>
      <c r="F260" s="11" t="s">
        <v>1280</v>
      </c>
      <c r="G260" s="11"/>
      <c r="H260" s="11"/>
      <c r="I260" s="11"/>
      <c r="J260" s="11"/>
      <c r="K260" s="11"/>
      <c r="L260" s="261">
        <f>SUM(L261:L266)</f>
        <v>22100</v>
      </c>
      <c r="M260" s="261">
        <f>SUM(M261:M266)</f>
        <v>0</v>
      </c>
      <c r="N260" s="261"/>
      <c r="O260" s="261">
        <f>SUM(O261:O266)</f>
        <v>0</v>
      </c>
      <c r="P260" s="88">
        <f>SUM(P261:P266)</f>
        <v>22100</v>
      </c>
      <c r="Q260" s="88">
        <f>SUM(Q261:Q266)</f>
        <v>22100</v>
      </c>
      <c r="R260" s="88"/>
      <c r="S260" s="2"/>
      <c r="T260" s="1"/>
      <c r="U260" s="2"/>
      <c r="V260" s="2"/>
      <c r="W260" s="2"/>
      <c r="X260" s="2"/>
      <c r="Y260" s="2"/>
      <c r="Z260" s="31"/>
      <c r="AA260" s="31"/>
    </row>
    <row r="261" ht="21" customHeight="1" spans="1:27">
      <c r="A261" s="11">
        <v>9</v>
      </c>
      <c r="B261" s="87" t="s">
        <v>43</v>
      </c>
      <c r="C261" s="87"/>
      <c r="D261" s="36" t="s">
        <v>1580</v>
      </c>
      <c r="E261" s="266" t="s">
        <v>336</v>
      </c>
      <c r="F261" s="11" t="s">
        <v>170</v>
      </c>
      <c r="G261" s="11" t="s">
        <v>174</v>
      </c>
      <c r="H261" s="11" t="s">
        <v>1585</v>
      </c>
      <c r="I261" s="11" t="s">
        <v>251</v>
      </c>
      <c r="J261" s="36">
        <v>180</v>
      </c>
      <c r="K261" s="11">
        <v>22</v>
      </c>
      <c r="L261" s="258">
        <v>3000</v>
      </c>
      <c r="M261" s="11" t="s">
        <v>65</v>
      </c>
      <c r="N261" s="11"/>
      <c r="O261" s="87" t="s">
        <v>1504</v>
      </c>
      <c r="P261" s="88">
        <f t="shared" ref="P261:P266" si="38">L261</f>
        <v>3000</v>
      </c>
      <c r="Q261" s="88">
        <v>3000</v>
      </c>
      <c r="R261" s="88"/>
      <c r="S261" s="2"/>
      <c r="T261" s="1"/>
      <c r="U261" s="2"/>
      <c r="V261" s="2"/>
      <c r="W261" s="2"/>
      <c r="X261" s="2"/>
      <c r="Y261" s="2"/>
      <c r="Z261" s="31"/>
      <c r="AA261" s="31"/>
    </row>
    <row r="262" ht="21" customHeight="1" spans="1:27">
      <c r="A262" s="11">
        <v>10</v>
      </c>
      <c r="B262" s="87" t="s">
        <v>43</v>
      </c>
      <c r="C262" s="87"/>
      <c r="D262" s="36" t="s">
        <v>1580</v>
      </c>
      <c r="E262" s="266" t="s">
        <v>336</v>
      </c>
      <c r="F262" s="11" t="s">
        <v>170</v>
      </c>
      <c r="G262" s="11" t="s">
        <v>174</v>
      </c>
      <c r="H262" s="11" t="s">
        <v>1586</v>
      </c>
      <c r="I262" s="11" t="s">
        <v>251</v>
      </c>
      <c r="J262" s="36">
        <v>180</v>
      </c>
      <c r="K262" s="11">
        <v>23</v>
      </c>
      <c r="L262" s="258">
        <v>3300</v>
      </c>
      <c r="M262" s="11" t="s">
        <v>65</v>
      </c>
      <c r="N262" s="11"/>
      <c r="O262" s="87" t="s">
        <v>1504</v>
      </c>
      <c r="P262" s="88">
        <f t="shared" si="38"/>
        <v>3300</v>
      </c>
      <c r="Q262" s="88">
        <v>3300</v>
      </c>
      <c r="R262" s="88"/>
      <c r="S262" s="2"/>
      <c r="T262" s="1"/>
      <c r="U262" s="2"/>
      <c r="V262" s="2"/>
      <c r="W262" s="2"/>
      <c r="X262" s="2"/>
      <c r="Y262" s="2"/>
      <c r="Z262" s="31"/>
      <c r="AA262" s="31"/>
    </row>
    <row r="263" ht="21" customHeight="1" spans="1:27">
      <c r="A263" s="11">
        <v>11</v>
      </c>
      <c r="B263" s="87" t="s">
        <v>43</v>
      </c>
      <c r="C263" s="87"/>
      <c r="D263" s="36" t="s">
        <v>1580</v>
      </c>
      <c r="E263" s="266" t="s">
        <v>336</v>
      </c>
      <c r="F263" s="11" t="s">
        <v>170</v>
      </c>
      <c r="G263" s="11" t="s">
        <v>174</v>
      </c>
      <c r="H263" s="11" t="s">
        <v>1587</v>
      </c>
      <c r="I263" s="11" t="s">
        <v>290</v>
      </c>
      <c r="J263" s="36">
        <v>1900</v>
      </c>
      <c r="K263" s="11">
        <v>1</v>
      </c>
      <c r="L263" s="258">
        <v>1900</v>
      </c>
      <c r="M263" s="11" t="s">
        <v>65</v>
      </c>
      <c r="N263" s="11"/>
      <c r="O263" s="87" t="s">
        <v>1538</v>
      </c>
      <c r="P263" s="88">
        <f t="shared" si="38"/>
        <v>1900</v>
      </c>
      <c r="Q263" s="88">
        <v>1900</v>
      </c>
      <c r="R263" s="88"/>
      <c r="S263" s="2"/>
      <c r="T263" s="1"/>
      <c r="U263" s="2"/>
      <c r="V263" s="2"/>
      <c r="W263" s="2"/>
      <c r="X263" s="2"/>
      <c r="Y263" s="2"/>
      <c r="Z263" s="31"/>
      <c r="AA263" s="31"/>
    </row>
    <row r="264" ht="21" customHeight="1" spans="1:27">
      <c r="A264" s="11">
        <v>12</v>
      </c>
      <c r="B264" s="87" t="s">
        <v>43</v>
      </c>
      <c r="C264" s="87"/>
      <c r="D264" s="36" t="s">
        <v>1580</v>
      </c>
      <c r="E264" s="266" t="s">
        <v>336</v>
      </c>
      <c r="F264" s="11" t="s">
        <v>170</v>
      </c>
      <c r="G264" s="11" t="s">
        <v>174</v>
      </c>
      <c r="H264" s="11" t="s">
        <v>1588</v>
      </c>
      <c r="I264" s="11" t="s">
        <v>290</v>
      </c>
      <c r="J264" s="36">
        <v>1900</v>
      </c>
      <c r="K264" s="11">
        <v>1</v>
      </c>
      <c r="L264" s="258">
        <v>1900</v>
      </c>
      <c r="M264" s="11" t="s">
        <v>65</v>
      </c>
      <c r="N264" s="11"/>
      <c r="O264" s="87" t="s">
        <v>1538</v>
      </c>
      <c r="P264" s="88">
        <f t="shared" si="38"/>
        <v>1900</v>
      </c>
      <c r="Q264" s="88">
        <v>1900</v>
      </c>
      <c r="R264" s="88"/>
      <c r="S264" s="2"/>
      <c r="T264" s="1"/>
      <c r="U264" s="2"/>
      <c r="V264" s="2"/>
      <c r="W264" s="2"/>
      <c r="X264" s="2"/>
      <c r="Y264" s="2"/>
      <c r="Z264" s="31"/>
      <c r="AA264" s="31"/>
    </row>
    <row r="265" ht="21" customHeight="1" spans="1:27">
      <c r="A265" s="11">
        <v>13</v>
      </c>
      <c r="B265" s="87" t="s">
        <v>43</v>
      </c>
      <c r="C265" s="87"/>
      <c r="D265" s="36" t="s">
        <v>1580</v>
      </c>
      <c r="E265" s="266" t="s">
        <v>336</v>
      </c>
      <c r="F265" s="11" t="s">
        <v>170</v>
      </c>
      <c r="G265" s="11" t="s">
        <v>174</v>
      </c>
      <c r="H265" s="11" t="s">
        <v>1589</v>
      </c>
      <c r="I265" s="11"/>
      <c r="J265" s="36">
        <v>6000</v>
      </c>
      <c r="K265" s="11">
        <v>1</v>
      </c>
      <c r="L265" s="258">
        <v>6000</v>
      </c>
      <c r="M265" s="11" t="s">
        <v>65</v>
      </c>
      <c r="N265" s="11"/>
      <c r="O265" s="87" t="s">
        <v>66</v>
      </c>
      <c r="P265" s="88">
        <f t="shared" si="38"/>
        <v>6000</v>
      </c>
      <c r="Q265" s="88">
        <v>6000</v>
      </c>
      <c r="R265" s="88"/>
      <c r="S265" s="2"/>
      <c r="T265" s="1"/>
      <c r="U265" s="2"/>
      <c r="V265" s="2"/>
      <c r="W265" s="2"/>
      <c r="X265" s="2"/>
      <c r="Y265" s="2"/>
      <c r="Z265" s="31"/>
      <c r="AA265" s="31"/>
    </row>
    <row r="266" ht="21" customHeight="1" spans="1:27">
      <c r="A266" s="11">
        <v>14</v>
      </c>
      <c r="B266" s="87" t="s">
        <v>43</v>
      </c>
      <c r="C266" s="87"/>
      <c r="D266" s="36" t="s">
        <v>1580</v>
      </c>
      <c r="E266" s="266" t="s">
        <v>336</v>
      </c>
      <c r="F266" s="11" t="s">
        <v>170</v>
      </c>
      <c r="G266" s="11" t="s">
        <v>174</v>
      </c>
      <c r="H266" s="11" t="s">
        <v>1590</v>
      </c>
      <c r="I266" s="11"/>
      <c r="J266" s="11">
        <v>6000</v>
      </c>
      <c r="K266" s="11">
        <v>1</v>
      </c>
      <c r="L266" s="258">
        <v>6000</v>
      </c>
      <c r="M266" s="11" t="s">
        <v>65</v>
      </c>
      <c r="N266" s="11"/>
      <c r="O266" s="87" t="s">
        <v>66</v>
      </c>
      <c r="P266" s="88">
        <f t="shared" si="38"/>
        <v>6000</v>
      </c>
      <c r="Q266" s="88">
        <v>6000</v>
      </c>
      <c r="R266" s="88"/>
      <c r="S266" s="2"/>
      <c r="T266" s="1"/>
      <c r="U266" s="2"/>
      <c r="V266" s="2"/>
      <c r="W266" s="2"/>
      <c r="X266" s="2"/>
      <c r="Y266" s="2"/>
      <c r="Z266" s="31"/>
      <c r="AA266" s="31"/>
    </row>
    <row r="267" ht="21" customHeight="1" spans="1:27">
      <c r="A267" s="251" t="s">
        <v>1591</v>
      </c>
      <c r="B267" s="252"/>
      <c r="C267" s="252"/>
      <c r="D267" s="252"/>
      <c r="E267" s="253"/>
      <c r="F267" s="216" t="s">
        <v>21</v>
      </c>
      <c r="G267" s="216"/>
      <c r="H267" s="216"/>
      <c r="I267" s="216"/>
      <c r="J267" s="245"/>
      <c r="K267" s="216"/>
      <c r="L267" s="267">
        <f>SUM(L268:L272)</f>
        <v>24000</v>
      </c>
      <c r="M267" s="267"/>
      <c r="N267" s="267"/>
      <c r="O267" s="267"/>
      <c r="P267" s="247">
        <f>SUM(P268:P272)</f>
        <v>24000</v>
      </c>
      <c r="Q267" s="247">
        <f>SUM(Q268:Q272)</f>
        <v>24000</v>
      </c>
      <c r="R267" s="247">
        <f>SUM(R268:R272)</f>
        <v>0</v>
      </c>
      <c r="S267" s="2"/>
      <c r="T267" s="1"/>
      <c r="U267" s="2"/>
      <c r="V267" s="2"/>
      <c r="W267" s="2"/>
      <c r="X267" s="2"/>
      <c r="Y267" s="2"/>
      <c r="Z267" s="31"/>
      <c r="AA267" s="31"/>
    </row>
    <row r="268" ht="21" customHeight="1" spans="1:27">
      <c r="A268" s="36">
        <v>1</v>
      </c>
      <c r="B268" s="87" t="s">
        <v>43</v>
      </c>
      <c r="C268" s="36"/>
      <c r="D268" s="11" t="s">
        <v>1591</v>
      </c>
      <c r="E268" s="11" t="s">
        <v>1592</v>
      </c>
      <c r="F268" s="11">
        <v>2010104</v>
      </c>
      <c r="G268" s="11" t="s">
        <v>586</v>
      </c>
      <c r="H268" s="11" t="s">
        <v>1593</v>
      </c>
      <c r="I268" s="11"/>
      <c r="J268" s="11">
        <v>5860</v>
      </c>
      <c r="K268" s="11">
        <v>2</v>
      </c>
      <c r="L268" s="36">
        <f>SUM(J268*K268)</f>
        <v>11720</v>
      </c>
      <c r="M268" s="11" t="s">
        <v>65</v>
      </c>
      <c r="N268" s="11"/>
      <c r="O268" s="11">
        <v>201905</v>
      </c>
      <c r="P268" s="88">
        <f>SUM(L268)</f>
        <v>11720</v>
      </c>
      <c r="Q268" s="88">
        <v>11720</v>
      </c>
      <c r="R268" s="90">
        <f>SUM(R269:R274)</f>
        <v>0</v>
      </c>
      <c r="S268" s="2"/>
      <c r="T268" s="1"/>
      <c r="U268" s="2"/>
      <c r="V268" s="2"/>
      <c r="W268" s="2"/>
      <c r="X268" s="2"/>
      <c r="Y268" s="2"/>
      <c r="Z268" s="31"/>
      <c r="AA268" s="31"/>
    </row>
    <row r="269" ht="21" customHeight="1" spans="1:27">
      <c r="A269" s="36">
        <v>2</v>
      </c>
      <c r="B269" s="87" t="s">
        <v>43</v>
      </c>
      <c r="C269" s="36"/>
      <c r="D269" s="11" t="s">
        <v>1591</v>
      </c>
      <c r="E269" s="11" t="s">
        <v>479</v>
      </c>
      <c r="F269" s="11">
        <v>2010604</v>
      </c>
      <c r="G269" s="11" t="s">
        <v>586</v>
      </c>
      <c r="H269" s="11"/>
      <c r="I269" s="11"/>
      <c r="J269" s="11">
        <v>1200</v>
      </c>
      <c r="K269" s="11">
        <v>1</v>
      </c>
      <c r="L269" s="36">
        <f>SUM(J269*K269)</f>
        <v>1200</v>
      </c>
      <c r="M269" s="11" t="s">
        <v>65</v>
      </c>
      <c r="N269" s="11"/>
      <c r="O269" s="11">
        <v>201904</v>
      </c>
      <c r="P269" s="88">
        <f>SUM(L269)</f>
        <v>1200</v>
      </c>
      <c r="Q269" s="88">
        <v>1200</v>
      </c>
      <c r="R269" s="90">
        <f>SUM(R270:R275)</f>
        <v>0</v>
      </c>
      <c r="S269" s="2"/>
      <c r="T269" s="1"/>
      <c r="U269" s="2"/>
      <c r="V269" s="2"/>
      <c r="W269" s="2"/>
      <c r="X269" s="2"/>
      <c r="Y269" s="2"/>
      <c r="Z269" s="31"/>
      <c r="AA269" s="31"/>
    </row>
    <row r="270" ht="21" customHeight="1" spans="1:27">
      <c r="A270" s="36">
        <v>3</v>
      </c>
      <c r="B270" s="87" t="s">
        <v>43</v>
      </c>
      <c r="C270" s="36"/>
      <c r="D270" s="11" t="s">
        <v>1591</v>
      </c>
      <c r="E270" s="11" t="s">
        <v>115</v>
      </c>
      <c r="F270" s="11">
        <v>20201</v>
      </c>
      <c r="G270" s="11" t="s">
        <v>586</v>
      </c>
      <c r="H270" s="11" t="s">
        <v>1594</v>
      </c>
      <c r="I270" s="11" t="s">
        <v>1595</v>
      </c>
      <c r="J270" s="11">
        <v>1980</v>
      </c>
      <c r="K270" s="11">
        <v>1</v>
      </c>
      <c r="L270" s="36">
        <f>SUM(J270*K270)</f>
        <v>1980</v>
      </c>
      <c r="M270" s="11" t="s">
        <v>65</v>
      </c>
      <c r="N270" s="11"/>
      <c r="O270" s="11">
        <v>201904</v>
      </c>
      <c r="P270" s="88">
        <f>SUM(L270)</f>
        <v>1980</v>
      </c>
      <c r="Q270" s="88">
        <v>1980</v>
      </c>
      <c r="R270" s="90">
        <f>SUM(R271:R276)</f>
        <v>0</v>
      </c>
      <c r="S270" s="2"/>
      <c r="T270" s="1"/>
      <c r="U270" s="2"/>
      <c r="V270" s="2"/>
      <c r="W270" s="2"/>
      <c r="X270" s="2"/>
      <c r="Y270" s="2"/>
      <c r="Z270" s="31"/>
      <c r="AA270" s="31"/>
    </row>
    <row r="271" ht="21" customHeight="1" spans="1:27">
      <c r="A271" s="36">
        <v>4</v>
      </c>
      <c r="B271" s="87" t="s">
        <v>43</v>
      </c>
      <c r="C271" s="36"/>
      <c r="D271" s="11" t="s">
        <v>1591</v>
      </c>
      <c r="E271" s="11" t="s">
        <v>1592</v>
      </c>
      <c r="F271" s="11">
        <v>2010104</v>
      </c>
      <c r="G271" s="11" t="s">
        <v>586</v>
      </c>
      <c r="H271" s="11" t="s">
        <v>1593</v>
      </c>
      <c r="I271" s="11"/>
      <c r="J271" s="11">
        <v>5860</v>
      </c>
      <c r="K271" s="11">
        <v>1</v>
      </c>
      <c r="L271" s="36">
        <f>SUM(J271*K271)</f>
        <v>5860</v>
      </c>
      <c r="M271" s="11" t="s">
        <v>65</v>
      </c>
      <c r="N271" s="11"/>
      <c r="O271" s="11">
        <v>201907</v>
      </c>
      <c r="P271" s="88">
        <f>SUM(L271)</f>
        <v>5860</v>
      </c>
      <c r="Q271" s="88">
        <v>5860</v>
      </c>
      <c r="R271" s="90">
        <f>SUM(R273:R277)</f>
        <v>0</v>
      </c>
      <c r="S271" s="2"/>
      <c r="T271" s="1"/>
      <c r="U271" s="2"/>
      <c r="V271" s="2"/>
      <c r="W271" s="2"/>
      <c r="X271" s="2"/>
      <c r="Y271" s="2"/>
      <c r="Z271" s="31"/>
      <c r="AA271" s="31"/>
    </row>
    <row r="272" ht="21" customHeight="1" spans="1:27">
      <c r="A272" s="36">
        <v>5</v>
      </c>
      <c r="B272" s="87" t="s">
        <v>43</v>
      </c>
      <c r="C272" s="36"/>
      <c r="D272" s="11" t="s">
        <v>1591</v>
      </c>
      <c r="E272" s="11" t="s">
        <v>336</v>
      </c>
      <c r="F272" s="11" t="s">
        <v>1280</v>
      </c>
      <c r="G272" s="11"/>
      <c r="H272" s="11"/>
      <c r="I272" s="11"/>
      <c r="J272" s="11"/>
      <c r="K272" s="11"/>
      <c r="L272" s="11">
        <f>SUM(L273)</f>
        <v>3240</v>
      </c>
      <c r="M272" s="11"/>
      <c r="N272" s="11"/>
      <c r="O272" s="11"/>
      <c r="P272" s="88">
        <f>SUM(P273)</f>
        <v>3240</v>
      </c>
      <c r="Q272" s="88">
        <f>SUM(Q273)</f>
        <v>3240</v>
      </c>
      <c r="R272" s="90"/>
      <c r="S272" s="2"/>
      <c r="T272" s="1"/>
      <c r="U272" s="2"/>
      <c r="V272" s="2"/>
      <c r="W272" s="2"/>
      <c r="X272" s="2"/>
      <c r="Y272" s="2"/>
      <c r="Z272" s="31"/>
      <c r="AA272" s="31"/>
    </row>
    <row r="273" ht="21" customHeight="1" spans="1:27">
      <c r="A273" s="36">
        <v>6</v>
      </c>
      <c r="B273" s="87" t="s">
        <v>43</v>
      </c>
      <c r="C273" s="36"/>
      <c r="D273" s="11" t="s">
        <v>1591</v>
      </c>
      <c r="E273" s="11" t="s">
        <v>336</v>
      </c>
      <c r="F273" s="11"/>
      <c r="G273" s="11"/>
      <c r="H273" s="11" t="s">
        <v>1033</v>
      </c>
      <c r="I273" s="11"/>
      <c r="J273" s="11">
        <v>108</v>
      </c>
      <c r="K273" s="11">
        <v>30</v>
      </c>
      <c r="L273" s="36">
        <f>SUM(J273*K273)</f>
        <v>3240</v>
      </c>
      <c r="M273" s="11" t="s">
        <v>65</v>
      </c>
      <c r="N273" s="11"/>
      <c r="O273" s="11">
        <v>201907</v>
      </c>
      <c r="P273" s="88">
        <f>SUM(L273)</f>
        <v>3240</v>
      </c>
      <c r="Q273" s="88">
        <v>3240</v>
      </c>
      <c r="R273" s="90">
        <f>SUM(R274:R278)</f>
        <v>0</v>
      </c>
      <c r="S273" s="2"/>
      <c r="T273" s="64"/>
      <c r="U273" s="2"/>
      <c r="V273" s="2"/>
      <c r="W273" s="2"/>
      <c r="X273" s="2"/>
      <c r="Y273" s="2"/>
      <c r="Z273" s="66"/>
      <c r="AA273" s="66"/>
    </row>
    <row r="274" ht="21" customHeight="1" spans="1:27">
      <c r="A274" s="251" t="s">
        <v>1596</v>
      </c>
      <c r="B274" s="252"/>
      <c r="C274" s="252"/>
      <c r="D274" s="252"/>
      <c r="E274" s="253"/>
      <c r="F274" s="216" t="s">
        <v>21</v>
      </c>
      <c r="G274" s="216"/>
      <c r="H274" s="216"/>
      <c r="I274" s="216"/>
      <c r="J274" s="245"/>
      <c r="K274" s="216"/>
      <c r="L274" s="246">
        <f>SUM(L275:L280)</f>
        <v>24000</v>
      </c>
      <c r="M274" s="246"/>
      <c r="N274" s="246"/>
      <c r="O274" s="246"/>
      <c r="P274" s="247">
        <f>SUM(P275:P280)</f>
        <v>24000</v>
      </c>
      <c r="Q274" s="247">
        <f>SUM(Q275:Q280)</f>
        <v>24000</v>
      </c>
      <c r="R274" s="247">
        <f>SUM(R275:R280)</f>
        <v>0</v>
      </c>
      <c r="S274" s="2"/>
      <c r="T274" s="64"/>
      <c r="U274" s="2"/>
      <c r="V274" s="2"/>
      <c r="W274" s="2"/>
      <c r="X274" s="2"/>
      <c r="Y274" s="2"/>
      <c r="Z274" s="66"/>
      <c r="AA274" s="66"/>
    </row>
    <row r="275" ht="21" customHeight="1" spans="1:27">
      <c r="A275" s="36">
        <v>1</v>
      </c>
      <c r="B275" s="87" t="s">
        <v>43</v>
      </c>
      <c r="C275" s="87"/>
      <c r="D275" s="11" t="s">
        <v>1596</v>
      </c>
      <c r="E275" s="11" t="s">
        <v>1597</v>
      </c>
      <c r="F275" s="11"/>
      <c r="G275" s="11" t="s">
        <v>62</v>
      </c>
      <c r="H275" s="11" t="s">
        <v>1598</v>
      </c>
      <c r="I275" s="11"/>
      <c r="J275" s="11">
        <v>4980</v>
      </c>
      <c r="K275" s="11">
        <v>1</v>
      </c>
      <c r="L275" s="36">
        <f>J275*K275</f>
        <v>4980</v>
      </c>
      <c r="M275" s="11" t="s">
        <v>65</v>
      </c>
      <c r="N275" s="11"/>
      <c r="O275" s="92">
        <v>43617</v>
      </c>
      <c r="P275" s="88">
        <f>SUM(L275)</f>
        <v>4980</v>
      </c>
      <c r="Q275" s="88">
        <v>4980</v>
      </c>
      <c r="R275" s="88"/>
      <c r="S275" s="2"/>
      <c r="T275" s="64"/>
      <c r="U275" s="2"/>
      <c r="V275" s="2"/>
      <c r="W275" s="2"/>
      <c r="X275" s="2"/>
      <c r="Y275" s="2"/>
      <c r="Z275" s="66"/>
      <c r="AA275" s="66"/>
    </row>
    <row r="276" ht="21" customHeight="1" spans="1:27">
      <c r="A276" s="36">
        <v>2</v>
      </c>
      <c r="B276" s="87" t="s">
        <v>43</v>
      </c>
      <c r="C276" s="87"/>
      <c r="D276" s="11" t="s">
        <v>1596</v>
      </c>
      <c r="E276" s="11" t="s">
        <v>115</v>
      </c>
      <c r="F276" s="11" t="s">
        <v>460</v>
      </c>
      <c r="G276" s="11" t="s">
        <v>62</v>
      </c>
      <c r="H276" s="11" t="s">
        <v>482</v>
      </c>
      <c r="I276" s="11" t="s">
        <v>836</v>
      </c>
      <c r="J276" s="11">
        <v>1980</v>
      </c>
      <c r="K276" s="11">
        <v>1</v>
      </c>
      <c r="L276" s="36">
        <f>SUM(J276*K276)</f>
        <v>1980</v>
      </c>
      <c r="M276" s="11" t="s">
        <v>65</v>
      </c>
      <c r="N276" s="11"/>
      <c r="O276" s="38">
        <v>43709</v>
      </c>
      <c r="P276" s="88">
        <f>SUM(L276)</f>
        <v>1980</v>
      </c>
      <c r="Q276" s="88">
        <v>1980</v>
      </c>
      <c r="R276" s="88"/>
      <c r="S276" s="2"/>
      <c r="T276" s="64"/>
      <c r="U276" s="2"/>
      <c r="V276" s="2"/>
      <c r="W276" s="2"/>
      <c r="X276" s="2"/>
      <c r="Y276" s="2"/>
      <c r="Z276" s="66"/>
      <c r="AA276" s="66"/>
    </row>
    <row r="277" ht="21" customHeight="1" spans="1:27">
      <c r="A277" s="36">
        <v>3</v>
      </c>
      <c r="B277" s="87" t="s">
        <v>43</v>
      </c>
      <c r="C277" s="87"/>
      <c r="D277" s="11" t="s">
        <v>1596</v>
      </c>
      <c r="E277" s="11" t="s">
        <v>1260</v>
      </c>
      <c r="F277" s="11"/>
      <c r="G277" s="11" t="s">
        <v>62</v>
      </c>
      <c r="H277" s="11"/>
      <c r="I277" s="11"/>
      <c r="J277" s="11">
        <v>1280</v>
      </c>
      <c r="K277" s="11">
        <v>2</v>
      </c>
      <c r="L277" s="36">
        <f>SUM(J277*K277)</f>
        <v>2560</v>
      </c>
      <c r="M277" s="11" t="s">
        <v>65</v>
      </c>
      <c r="N277" s="11"/>
      <c r="O277" s="92">
        <v>43617</v>
      </c>
      <c r="P277" s="88">
        <f>SUM(L277)</f>
        <v>2560</v>
      </c>
      <c r="Q277" s="88">
        <v>2560</v>
      </c>
      <c r="R277" s="88"/>
      <c r="S277" s="2"/>
      <c r="T277" s="64"/>
      <c r="U277" s="2"/>
      <c r="V277" s="2"/>
      <c r="W277" s="2"/>
      <c r="X277" s="2"/>
      <c r="Y277" s="2"/>
      <c r="Z277" s="66"/>
      <c r="AA277" s="66"/>
    </row>
    <row r="278" ht="21" customHeight="1" spans="1:27">
      <c r="A278" s="36">
        <v>4</v>
      </c>
      <c r="B278" s="87" t="s">
        <v>43</v>
      </c>
      <c r="C278" s="87"/>
      <c r="D278" s="11" t="s">
        <v>1596</v>
      </c>
      <c r="E278" s="11" t="s">
        <v>920</v>
      </c>
      <c r="F278" s="11"/>
      <c r="G278" s="11" t="s">
        <v>62</v>
      </c>
      <c r="H278" s="11"/>
      <c r="I278" s="11"/>
      <c r="J278" s="11">
        <v>228</v>
      </c>
      <c r="K278" s="11">
        <v>2</v>
      </c>
      <c r="L278" s="36">
        <f>SUM(J278*K278)</f>
        <v>456</v>
      </c>
      <c r="M278" s="11" t="s">
        <v>65</v>
      </c>
      <c r="N278" s="11"/>
      <c r="O278" s="92">
        <v>43617</v>
      </c>
      <c r="P278" s="88">
        <f>SUM(L278)</f>
        <v>456</v>
      </c>
      <c r="Q278" s="88">
        <v>456</v>
      </c>
      <c r="R278" s="88"/>
      <c r="S278" s="2"/>
      <c r="T278" s="64"/>
      <c r="U278" s="2"/>
      <c r="V278" s="2"/>
      <c r="W278" s="2"/>
      <c r="X278" s="2"/>
      <c r="Y278" s="2"/>
      <c r="Z278" s="66"/>
      <c r="AA278" s="66"/>
    </row>
    <row r="279" ht="21" customHeight="1" spans="1:27">
      <c r="A279" s="36">
        <v>5</v>
      </c>
      <c r="B279" s="87" t="s">
        <v>43</v>
      </c>
      <c r="C279" s="87"/>
      <c r="D279" s="11" t="s">
        <v>1596</v>
      </c>
      <c r="E279" s="11" t="s">
        <v>1141</v>
      </c>
      <c r="F279" s="11"/>
      <c r="G279" s="11" t="s">
        <v>62</v>
      </c>
      <c r="H279" s="11" t="s">
        <v>1599</v>
      </c>
      <c r="I279" s="11"/>
      <c r="J279" s="11">
        <v>5860</v>
      </c>
      <c r="K279" s="11">
        <v>2</v>
      </c>
      <c r="L279" s="36">
        <f>SUM(J279*K279)</f>
        <v>11720</v>
      </c>
      <c r="M279" s="11" t="s">
        <v>65</v>
      </c>
      <c r="N279" s="11"/>
      <c r="O279" s="38">
        <v>43709</v>
      </c>
      <c r="P279" s="88">
        <f>SUM(L279)</f>
        <v>11720</v>
      </c>
      <c r="Q279" s="88">
        <v>11720</v>
      </c>
      <c r="R279" s="88"/>
      <c r="S279" s="2"/>
      <c r="T279" s="64"/>
      <c r="U279" s="2"/>
      <c r="V279" s="2"/>
      <c r="W279" s="2"/>
      <c r="X279" s="2"/>
      <c r="Y279" s="2"/>
      <c r="Z279" s="66"/>
      <c r="AA279" s="66"/>
    </row>
    <row r="280" ht="21" customHeight="1" spans="1:27">
      <c r="A280" s="36">
        <v>6</v>
      </c>
      <c r="B280" s="87" t="s">
        <v>43</v>
      </c>
      <c r="C280" s="87"/>
      <c r="D280" s="11" t="s">
        <v>1596</v>
      </c>
      <c r="E280" s="11" t="s">
        <v>336</v>
      </c>
      <c r="F280" s="11" t="s">
        <v>1280</v>
      </c>
      <c r="G280" s="11"/>
      <c r="H280" s="11"/>
      <c r="I280" s="11"/>
      <c r="J280" s="11"/>
      <c r="K280" s="11"/>
      <c r="L280" s="36">
        <f>SUM(L281)</f>
        <v>2304</v>
      </c>
      <c r="M280" s="36"/>
      <c r="N280" s="36"/>
      <c r="O280" s="36"/>
      <c r="P280" s="88">
        <f>SUM(P281)</f>
        <v>2304</v>
      </c>
      <c r="Q280" s="88">
        <f>SUM(Q281)</f>
        <v>2304</v>
      </c>
      <c r="R280" s="88">
        <f>SUM(R281)</f>
        <v>0</v>
      </c>
      <c r="S280" s="2"/>
      <c r="T280" s="64"/>
      <c r="U280" s="2"/>
      <c r="V280" s="2"/>
      <c r="W280" s="2"/>
      <c r="X280" s="2"/>
      <c r="Y280" s="2"/>
      <c r="Z280" s="66"/>
      <c r="AA280" s="66"/>
    </row>
    <row r="281" ht="21" customHeight="1" spans="1:27">
      <c r="A281" s="36">
        <v>7</v>
      </c>
      <c r="B281" s="87" t="s">
        <v>43</v>
      </c>
      <c r="C281" s="87"/>
      <c r="D281" s="11" t="s">
        <v>1596</v>
      </c>
      <c r="E281" s="11" t="s">
        <v>336</v>
      </c>
      <c r="F281" s="11"/>
      <c r="G281" s="11" t="s">
        <v>174</v>
      </c>
      <c r="H281" s="11" t="s">
        <v>1600</v>
      </c>
      <c r="I281" s="11"/>
      <c r="J281" s="11">
        <v>48</v>
      </c>
      <c r="K281" s="11">
        <v>48</v>
      </c>
      <c r="L281" s="36">
        <f>SUM(J281*K281)</f>
        <v>2304</v>
      </c>
      <c r="M281" s="11" t="s">
        <v>65</v>
      </c>
      <c r="N281" s="11"/>
      <c r="O281" s="92">
        <v>43647</v>
      </c>
      <c r="P281" s="88">
        <f>SUM(L281)</f>
        <v>2304</v>
      </c>
      <c r="Q281" s="88">
        <v>2304</v>
      </c>
      <c r="R281" s="88"/>
      <c r="S281" s="2"/>
      <c r="T281" s="64"/>
      <c r="U281" s="2"/>
      <c r="V281" s="2"/>
      <c r="W281" s="2"/>
      <c r="X281" s="2"/>
      <c r="Y281" s="2"/>
      <c r="Z281" s="66"/>
      <c r="AA281" s="66"/>
    </row>
    <row r="282" ht="21" customHeight="1" spans="1:27">
      <c r="A282" s="251" t="s">
        <v>1601</v>
      </c>
      <c r="B282" s="252"/>
      <c r="C282" s="252"/>
      <c r="D282" s="252"/>
      <c r="E282" s="253"/>
      <c r="F282" s="216" t="s">
        <v>21</v>
      </c>
      <c r="G282" s="216"/>
      <c r="H282" s="216"/>
      <c r="I282" s="216"/>
      <c r="J282" s="245"/>
      <c r="K282" s="216"/>
      <c r="L282" s="246">
        <f>SUM(L283:L287)</f>
        <v>24000</v>
      </c>
      <c r="M282" s="246"/>
      <c r="N282" s="246"/>
      <c r="O282" s="246"/>
      <c r="P282" s="247">
        <f>SUM(P283:P287)</f>
        <v>24000</v>
      </c>
      <c r="Q282" s="247">
        <f>SUM(Q283:Q287)</f>
        <v>24000</v>
      </c>
      <c r="R282" s="247">
        <f>SUM(R283:R287)</f>
        <v>0</v>
      </c>
      <c r="S282" s="2"/>
      <c r="T282" s="64"/>
      <c r="U282" s="2"/>
      <c r="V282" s="2"/>
      <c r="W282" s="2"/>
      <c r="X282" s="2"/>
      <c r="Y282" s="2"/>
      <c r="Z282" s="66"/>
      <c r="AA282" s="66"/>
    </row>
    <row r="283" ht="21" customHeight="1" spans="1:27">
      <c r="A283" s="36">
        <v>1</v>
      </c>
      <c r="B283" s="87" t="s">
        <v>43</v>
      </c>
      <c r="C283" s="87"/>
      <c r="D283" s="11" t="s">
        <v>1601</v>
      </c>
      <c r="E283" s="11" t="s">
        <v>1597</v>
      </c>
      <c r="F283" s="11"/>
      <c r="G283" s="11" t="s">
        <v>62</v>
      </c>
      <c r="H283" s="11" t="s">
        <v>1598</v>
      </c>
      <c r="I283" s="11"/>
      <c r="J283" s="11">
        <v>4980</v>
      </c>
      <c r="K283" s="11">
        <v>1</v>
      </c>
      <c r="L283" s="36">
        <f>SUM(J283*K283)</f>
        <v>4980</v>
      </c>
      <c r="M283" s="11" t="s">
        <v>65</v>
      </c>
      <c r="N283" s="11"/>
      <c r="O283" s="11">
        <v>201904</v>
      </c>
      <c r="P283" s="88">
        <f>SUM(L283)</f>
        <v>4980</v>
      </c>
      <c r="Q283" s="88">
        <v>4980</v>
      </c>
      <c r="R283" s="88">
        <f>SUM(P283-Q283)</f>
        <v>0</v>
      </c>
      <c r="S283" s="2"/>
      <c r="T283" s="64"/>
      <c r="U283" s="2"/>
      <c r="V283" s="2"/>
      <c r="W283" s="2"/>
      <c r="X283" s="2"/>
      <c r="Y283" s="2"/>
      <c r="Z283" s="66"/>
      <c r="AA283" s="66"/>
    </row>
    <row r="284" ht="21" customHeight="1" spans="1:27">
      <c r="A284" s="36">
        <v>2</v>
      </c>
      <c r="B284" s="87" t="s">
        <v>43</v>
      </c>
      <c r="C284" s="87"/>
      <c r="D284" s="11" t="s">
        <v>1601</v>
      </c>
      <c r="E284" s="11" t="s">
        <v>115</v>
      </c>
      <c r="F284" s="11"/>
      <c r="G284" s="11" t="s">
        <v>62</v>
      </c>
      <c r="H284" s="11" t="s">
        <v>482</v>
      </c>
      <c r="I284" s="11" t="s">
        <v>836</v>
      </c>
      <c r="J284" s="11">
        <v>1980</v>
      </c>
      <c r="K284" s="11">
        <v>1</v>
      </c>
      <c r="L284" s="36">
        <f>SUM(J284*K284)</f>
        <v>1980</v>
      </c>
      <c r="M284" s="11" t="s">
        <v>65</v>
      </c>
      <c r="N284" s="11"/>
      <c r="O284" s="11">
        <v>201904</v>
      </c>
      <c r="P284" s="88">
        <f>SUM(L284)</f>
        <v>1980</v>
      </c>
      <c r="Q284" s="88">
        <v>1980</v>
      </c>
      <c r="R284" s="88">
        <f>SUM(P284-Q284)</f>
        <v>0</v>
      </c>
      <c r="S284" s="2"/>
      <c r="T284" s="64"/>
      <c r="U284" s="2"/>
      <c r="V284" s="2"/>
      <c r="W284" s="2"/>
      <c r="X284" s="2"/>
      <c r="Y284" s="2"/>
      <c r="Z284" s="66"/>
      <c r="AA284" s="66"/>
    </row>
    <row r="285" ht="21" customHeight="1" spans="1:27">
      <c r="A285" s="36">
        <v>3</v>
      </c>
      <c r="B285" s="87" t="s">
        <v>43</v>
      </c>
      <c r="C285" s="87"/>
      <c r="D285" s="11" t="s">
        <v>1601</v>
      </c>
      <c r="E285" s="11" t="s">
        <v>1260</v>
      </c>
      <c r="F285" s="11"/>
      <c r="G285" s="11" t="s">
        <v>62</v>
      </c>
      <c r="H285" s="11"/>
      <c r="I285" s="11"/>
      <c r="J285" s="11">
        <v>1280</v>
      </c>
      <c r="K285" s="11">
        <v>2</v>
      </c>
      <c r="L285" s="36">
        <f>SUM(J285*K285)</f>
        <v>2560</v>
      </c>
      <c r="M285" s="11" t="s">
        <v>65</v>
      </c>
      <c r="N285" s="11"/>
      <c r="O285" s="11">
        <v>201904</v>
      </c>
      <c r="P285" s="88">
        <f>SUM(L285)</f>
        <v>2560</v>
      </c>
      <c r="Q285" s="88">
        <v>2560</v>
      </c>
      <c r="R285" s="88">
        <f>SUM(P285-Q285)</f>
        <v>0</v>
      </c>
      <c r="S285" s="2"/>
      <c r="T285" s="64"/>
      <c r="U285" s="2"/>
      <c r="V285" s="2"/>
      <c r="W285" s="2"/>
      <c r="X285" s="2"/>
      <c r="Y285" s="2"/>
      <c r="Z285" s="66"/>
      <c r="AA285" s="66"/>
    </row>
    <row r="286" ht="21" customHeight="1" spans="1:27">
      <c r="A286" s="36">
        <v>4</v>
      </c>
      <c r="B286" s="87" t="s">
        <v>43</v>
      </c>
      <c r="C286" s="11"/>
      <c r="D286" s="11" t="s">
        <v>1601</v>
      </c>
      <c r="E286" s="11" t="s">
        <v>1141</v>
      </c>
      <c r="F286" s="11"/>
      <c r="G286" s="11" t="s">
        <v>62</v>
      </c>
      <c r="H286" s="11" t="s">
        <v>1599</v>
      </c>
      <c r="I286" s="11"/>
      <c r="J286" s="11">
        <v>5800</v>
      </c>
      <c r="K286" s="11">
        <v>2</v>
      </c>
      <c r="L286" s="36">
        <f>SUM(J286*K286)</f>
        <v>11600</v>
      </c>
      <c r="M286" s="11" t="s">
        <v>65</v>
      </c>
      <c r="N286" s="11"/>
      <c r="O286" s="11">
        <v>201909</v>
      </c>
      <c r="P286" s="88">
        <f>SUM(L286)</f>
        <v>11600</v>
      </c>
      <c r="Q286" s="88">
        <v>11600</v>
      </c>
      <c r="R286" s="88">
        <f>SUM(P286-Q286)</f>
        <v>0</v>
      </c>
      <c r="S286" s="2"/>
      <c r="T286" s="64"/>
      <c r="U286" s="2"/>
      <c r="V286" s="2"/>
      <c r="W286" s="2"/>
      <c r="X286" s="2"/>
      <c r="Y286" s="2"/>
      <c r="Z286" s="66"/>
      <c r="AA286" s="66"/>
    </row>
    <row r="287" ht="21" customHeight="1" spans="1:27">
      <c r="A287" s="36">
        <v>5</v>
      </c>
      <c r="B287" s="87" t="s">
        <v>43</v>
      </c>
      <c r="C287" s="11"/>
      <c r="D287" s="11" t="s">
        <v>1601</v>
      </c>
      <c r="E287" s="11" t="s">
        <v>336</v>
      </c>
      <c r="F287" s="11" t="s">
        <v>1280</v>
      </c>
      <c r="G287" s="11"/>
      <c r="H287" s="11"/>
      <c r="I287" s="11"/>
      <c r="J287" s="11"/>
      <c r="K287" s="11"/>
      <c r="L287" s="36">
        <f>SUM(L288)</f>
        <v>2880</v>
      </c>
      <c r="M287" s="36"/>
      <c r="N287" s="36"/>
      <c r="O287" s="36"/>
      <c r="P287" s="88">
        <f>SUM(P288)</f>
        <v>2880</v>
      </c>
      <c r="Q287" s="88">
        <f>SUM(Q288)</f>
        <v>2880</v>
      </c>
      <c r="R287" s="88">
        <f>SUM(R288)</f>
        <v>0</v>
      </c>
      <c r="S287" s="2"/>
      <c r="T287" s="64"/>
      <c r="U287" s="2"/>
      <c r="V287" s="2"/>
      <c r="W287" s="2"/>
      <c r="X287" s="2"/>
      <c r="Y287" s="2"/>
      <c r="Z287" s="66"/>
      <c r="AA287" s="66"/>
    </row>
    <row r="288" ht="21" customHeight="1" spans="1:27">
      <c r="A288" s="36">
        <v>6</v>
      </c>
      <c r="B288" s="87" t="s">
        <v>43</v>
      </c>
      <c r="C288" s="87"/>
      <c r="D288" s="11" t="s">
        <v>1601</v>
      </c>
      <c r="E288" s="11" t="s">
        <v>336</v>
      </c>
      <c r="F288" s="11"/>
      <c r="G288" s="11" t="s">
        <v>174</v>
      </c>
      <c r="H288" s="11" t="s">
        <v>1602</v>
      </c>
      <c r="I288" s="11"/>
      <c r="J288" s="11">
        <v>72</v>
      </c>
      <c r="K288" s="11">
        <v>40</v>
      </c>
      <c r="L288" s="36">
        <f>SUM(J288*K288)</f>
        <v>2880</v>
      </c>
      <c r="M288" s="11" t="s">
        <v>65</v>
      </c>
      <c r="N288" s="11"/>
      <c r="O288" s="11">
        <v>201907</v>
      </c>
      <c r="P288" s="88">
        <f>SUM(L288)</f>
        <v>2880</v>
      </c>
      <c r="Q288" s="88">
        <v>2880</v>
      </c>
      <c r="R288" s="88">
        <f>SUM(P288-Q288)</f>
        <v>0</v>
      </c>
      <c r="S288" s="2"/>
      <c r="T288" s="64"/>
      <c r="U288" s="2"/>
      <c r="V288" s="2"/>
      <c r="W288" s="2"/>
      <c r="X288" s="2"/>
      <c r="Y288" s="2"/>
      <c r="Z288" s="66"/>
      <c r="AA288" s="66"/>
    </row>
  </sheetData>
  <mergeCells count="41">
    <mergeCell ref="A1:E1"/>
    <mergeCell ref="A2:R2"/>
    <mergeCell ref="P3:R3"/>
    <mergeCell ref="T3:V3"/>
    <mergeCell ref="W3:Y3"/>
    <mergeCell ref="A5:E5"/>
    <mergeCell ref="A6:E6"/>
    <mergeCell ref="A15:E15"/>
    <mergeCell ref="A45:E45"/>
    <mergeCell ref="A107:E107"/>
    <mergeCell ref="A168:E168"/>
    <mergeCell ref="A200:E200"/>
    <mergeCell ref="A208:E208"/>
    <mergeCell ref="A212:E212"/>
    <mergeCell ref="A226:E226"/>
    <mergeCell ref="A252:E252"/>
    <mergeCell ref="A267:E267"/>
    <mergeCell ref="A274:E274"/>
    <mergeCell ref="A282:E282"/>
    <mergeCell ref="A3:A4"/>
    <mergeCell ref="B3:B4"/>
    <mergeCell ref="C3:C4"/>
    <mergeCell ref="C126:C128"/>
    <mergeCell ref="C129:C141"/>
    <mergeCell ref="C142:C147"/>
    <mergeCell ref="C151:C153"/>
    <mergeCell ref="D3:D4"/>
    <mergeCell ref="E3:E4"/>
    <mergeCell ref="F3:F4"/>
    <mergeCell ref="F126:F128"/>
    <mergeCell ref="F129:F141"/>
    <mergeCell ref="F142:F147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4" customWidth="1"/>
    <col min="2" max="2" width="5.08333333333333" customWidth="1"/>
    <col min="3" max="3" width="5.08333333333333" hidden="1" customWidth="1"/>
    <col min="4" max="4" width="17.3333333333333" customWidth="1"/>
    <col min="5" max="5" width="17.5" customWidth="1"/>
    <col min="6" max="6" width="7" customWidth="1"/>
    <col min="7" max="7" width="8.08333333333333" customWidth="1"/>
    <col min="8" max="8" width="18.5" customWidth="1"/>
    <col min="9" max="10" width="9.83333333333333" customWidth="1"/>
    <col min="11" max="11" width="9.5" customWidth="1"/>
    <col min="12" max="12" width="10.5" customWidth="1"/>
    <col min="13" max="13" width="7.83333333333333" customWidth="1"/>
    <col min="14" max="14" width="16.25" customWidth="1"/>
    <col min="15" max="15" width="17.75" customWidth="1"/>
    <col min="16" max="16" width="17.0833333333333" customWidth="1"/>
    <col min="17" max="17" width="16.5" customWidth="1"/>
    <col min="18" max="18" width="15.5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3"/>
      <c r="E1" s="1"/>
      <c r="F1" s="2"/>
      <c r="G1" s="2"/>
      <c r="H1" s="3"/>
      <c r="I1" s="210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209"/>
      <c r="F2" s="4"/>
      <c r="G2" s="4"/>
      <c r="H2" s="5"/>
      <c r="I2" s="211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02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37" t="s">
        <v>16</v>
      </c>
      <c r="Q3" s="37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02"/>
      <c r="J4" s="36"/>
      <c r="K4" s="11"/>
      <c r="L4" s="37"/>
      <c r="M4" s="11"/>
      <c r="N4" s="15"/>
      <c r="O4" s="38"/>
      <c r="P4" s="37" t="s">
        <v>21</v>
      </c>
      <c r="Q4" s="37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6" t="s">
        <v>967</v>
      </c>
      <c r="B5" s="17"/>
      <c r="C5" s="17"/>
      <c r="D5" s="17"/>
      <c r="E5" s="69"/>
      <c r="F5" s="19"/>
      <c r="G5" s="19"/>
      <c r="H5" s="20"/>
      <c r="I5" s="212"/>
      <c r="J5" s="20"/>
      <c r="K5" s="20"/>
      <c r="L5" s="39">
        <f t="shared" ref="L5:R5" si="0">SUM(L6+L13+L29+L39+L47)</f>
        <v>208898</v>
      </c>
      <c r="M5" s="39">
        <f t="shared" si="0"/>
        <v>0</v>
      </c>
      <c r="N5" s="39">
        <f t="shared" si="0"/>
        <v>0</v>
      </c>
      <c r="O5" s="39">
        <f t="shared" si="0"/>
        <v>0</v>
      </c>
      <c r="P5" s="39">
        <f t="shared" si="0"/>
        <v>208898</v>
      </c>
      <c r="Q5" s="39">
        <f t="shared" si="0"/>
        <v>208898</v>
      </c>
      <c r="R5" s="39">
        <f t="shared" si="0"/>
        <v>0</v>
      </c>
      <c r="S5" s="48"/>
      <c r="T5" s="36">
        <v>598</v>
      </c>
      <c r="U5" s="50">
        <v>216</v>
      </c>
      <c r="V5" s="50">
        <v>0</v>
      </c>
      <c r="W5" s="46">
        <f>600*0.4</f>
        <v>240</v>
      </c>
      <c r="X5" s="46">
        <f>800*0.4</f>
        <v>320</v>
      </c>
      <c r="Y5" s="46">
        <v>640</v>
      </c>
      <c r="Z5" s="52">
        <f>SUM(T5*W5+U5*X5+V5*Y5)</f>
        <v>212640</v>
      </c>
      <c r="AA5" s="52">
        <f>SUM(T5*W5+U5*X5+V5*Y5-P5)</f>
        <v>3742</v>
      </c>
    </row>
    <row r="6" ht="29.15" customHeight="1" spans="1:27">
      <c r="A6" s="16" t="s">
        <v>968</v>
      </c>
      <c r="B6" s="17"/>
      <c r="C6" s="17"/>
      <c r="D6" s="17"/>
      <c r="E6" s="69"/>
      <c r="F6" s="19"/>
      <c r="G6" s="19"/>
      <c r="H6" s="20"/>
      <c r="I6" s="212"/>
      <c r="J6" s="20"/>
      <c r="K6" s="20"/>
      <c r="L6" s="39">
        <f>SUM(L7:L12)</f>
        <v>9840</v>
      </c>
      <c r="M6" s="40"/>
      <c r="N6" s="40"/>
      <c r="O6" s="40"/>
      <c r="P6" s="39">
        <f>SUM(P7:P12)</f>
        <v>9840</v>
      </c>
      <c r="Q6" s="39">
        <f>SUM(Q7:Q12)</f>
        <v>9840</v>
      </c>
      <c r="R6" s="39">
        <f>SUM(R7:R12)</f>
        <v>0</v>
      </c>
      <c r="S6" s="48"/>
      <c r="T6" s="64"/>
      <c r="U6" s="93"/>
      <c r="V6" s="2"/>
      <c r="W6" s="2"/>
      <c r="X6" s="2"/>
      <c r="Y6" s="2"/>
      <c r="Z6" s="31"/>
      <c r="AA6" s="31"/>
    </row>
    <row r="7" ht="26.15" customHeight="1" spans="1:27">
      <c r="A7" s="150">
        <v>1</v>
      </c>
      <c r="B7" s="27" t="s">
        <v>44</v>
      </c>
      <c r="C7" s="100"/>
      <c r="D7" s="26" t="s">
        <v>1603</v>
      </c>
      <c r="E7" s="26" t="s">
        <v>1604</v>
      </c>
      <c r="F7" s="26"/>
      <c r="G7" s="26"/>
      <c r="H7" s="26" t="s">
        <v>1605</v>
      </c>
      <c r="I7" s="26" t="s">
        <v>64</v>
      </c>
      <c r="J7" s="26">
        <v>2000</v>
      </c>
      <c r="K7" s="100">
        <v>2</v>
      </c>
      <c r="L7" s="43">
        <f t="shared" ref="L7:L12" si="1">K7*J7</f>
        <v>4000</v>
      </c>
      <c r="M7" s="26" t="s">
        <v>65</v>
      </c>
      <c r="N7" s="26"/>
      <c r="O7" s="129">
        <v>43525</v>
      </c>
      <c r="P7" s="44">
        <v>4000</v>
      </c>
      <c r="Q7" s="44">
        <v>4000</v>
      </c>
      <c r="R7" s="44"/>
      <c r="S7" s="26"/>
      <c r="T7" s="153"/>
      <c r="U7" s="153"/>
      <c r="V7" s="153"/>
      <c r="W7" s="153"/>
      <c r="X7" s="153"/>
      <c r="Y7" s="153"/>
      <c r="Z7" s="153"/>
      <c r="AA7" s="153"/>
    </row>
    <row r="8" ht="26.15" customHeight="1" spans="1:27">
      <c r="A8" s="150">
        <v>2</v>
      </c>
      <c r="B8" s="27" t="s">
        <v>44</v>
      </c>
      <c r="C8" s="100"/>
      <c r="D8" s="26" t="s">
        <v>1603</v>
      </c>
      <c r="E8" s="26" t="s">
        <v>214</v>
      </c>
      <c r="F8" s="26"/>
      <c r="G8" s="26"/>
      <c r="H8" s="26" t="s">
        <v>1606</v>
      </c>
      <c r="I8" s="26" t="s">
        <v>125</v>
      </c>
      <c r="J8" s="26">
        <v>100</v>
      </c>
      <c r="K8" s="100">
        <v>6</v>
      </c>
      <c r="L8" s="43">
        <f t="shared" si="1"/>
        <v>600</v>
      </c>
      <c r="M8" s="26" t="s">
        <v>65</v>
      </c>
      <c r="N8" s="26"/>
      <c r="O8" s="129">
        <v>43526</v>
      </c>
      <c r="P8" s="44">
        <v>600</v>
      </c>
      <c r="Q8" s="44">
        <v>600</v>
      </c>
      <c r="R8" s="44"/>
      <c r="S8" s="26"/>
      <c r="T8" s="153"/>
      <c r="U8" s="153"/>
      <c r="V8" s="153"/>
      <c r="W8" s="153"/>
      <c r="X8" s="153"/>
      <c r="Y8" s="153"/>
      <c r="Z8" s="153"/>
      <c r="AA8" s="153"/>
    </row>
    <row r="9" ht="26.15" customHeight="1" spans="1:27">
      <c r="A9" s="150">
        <v>3</v>
      </c>
      <c r="B9" s="27" t="s">
        <v>44</v>
      </c>
      <c r="C9" s="100"/>
      <c r="D9" s="26" t="s">
        <v>1603</v>
      </c>
      <c r="E9" s="26" t="s">
        <v>212</v>
      </c>
      <c r="F9" s="26"/>
      <c r="G9" s="26"/>
      <c r="H9" s="26" t="s">
        <v>1607</v>
      </c>
      <c r="I9" s="26" t="s">
        <v>213</v>
      </c>
      <c r="J9" s="26">
        <v>6</v>
      </c>
      <c r="K9" s="100">
        <v>240</v>
      </c>
      <c r="L9" s="43">
        <f t="shared" si="1"/>
        <v>1440</v>
      </c>
      <c r="M9" s="26" t="s">
        <v>65</v>
      </c>
      <c r="N9" s="26"/>
      <c r="O9" s="129">
        <v>43528</v>
      </c>
      <c r="P9" s="44">
        <v>1440</v>
      </c>
      <c r="Q9" s="44">
        <v>1440</v>
      </c>
      <c r="R9" s="44"/>
      <c r="S9" s="26"/>
      <c r="T9" s="153"/>
      <c r="U9" s="153"/>
      <c r="V9" s="153"/>
      <c r="W9" s="153"/>
      <c r="X9" s="153"/>
      <c r="Y9" s="153"/>
      <c r="Z9" s="153"/>
      <c r="AA9" s="153"/>
    </row>
    <row r="10" ht="26.15" customHeight="1" spans="1:27">
      <c r="A10" s="150">
        <v>4</v>
      </c>
      <c r="B10" s="27" t="s">
        <v>44</v>
      </c>
      <c r="C10" s="100"/>
      <c r="D10" s="26" t="s">
        <v>1603</v>
      </c>
      <c r="E10" s="26" t="s">
        <v>1608</v>
      </c>
      <c r="F10" s="26"/>
      <c r="G10" s="26"/>
      <c r="H10" s="26" t="s">
        <v>1609</v>
      </c>
      <c r="I10" s="26" t="s">
        <v>870</v>
      </c>
      <c r="J10" s="26">
        <v>1000</v>
      </c>
      <c r="K10" s="100">
        <v>1</v>
      </c>
      <c r="L10" s="43">
        <f t="shared" si="1"/>
        <v>1000</v>
      </c>
      <c r="M10" s="26" t="s">
        <v>65</v>
      </c>
      <c r="N10" s="26"/>
      <c r="O10" s="129">
        <v>43556</v>
      </c>
      <c r="P10" s="44">
        <f>SUM(L10)</f>
        <v>1000</v>
      </c>
      <c r="Q10" s="44">
        <v>1000</v>
      </c>
      <c r="R10" s="44"/>
      <c r="S10" s="26"/>
      <c r="T10" s="153"/>
      <c r="U10" s="153"/>
      <c r="V10" s="153"/>
      <c r="W10" s="153"/>
      <c r="X10" s="153"/>
      <c r="Y10" s="153"/>
      <c r="Z10" s="153"/>
      <c r="AA10" s="153"/>
    </row>
    <row r="11" ht="26.15" customHeight="1" spans="1:27">
      <c r="A11" s="150">
        <v>5</v>
      </c>
      <c r="B11" s="27" t="s">
        <v>44</v>
      </c>
      <c r="C11" s="100"/>
      <c r="D11" s="26" t="s">
        <v>1603</v>
      </c>
      <c r="E11" s="26" t="s">
        <v>578</v>
      </c>
      <c r="F11" s="26"/>
      <c r="G11" s="26"/>
      <c r="H11" s="26" t="s">
        <v>1610</v>
      </c>
      <c r="I11" s="26" t="s">
        <v>64</v>
      </c>
      <c r="J11" s="26">
        <v>400</v>
      </c>
      <c r="K11" s="100">
        <v>2</v>
      </c>
      <c r="L11" s="43">
        <f t="shared" si="1"/>
        <v>800</v>
      </c>
      <c r="M11" s="26" t="s">
        <v>65</v>
      </c>
      <c r="N11" s="26"/>
      <c r="O11" s="129">
        <v>43528</v>
      </c>
      <c r="P11" s="44">
        <v>800</v>
      </c>
      <c r="Q11" s="44">
        <v>800</v>
      </c>
      <c r="R11" s="44"/>
      <c r="S11" s="26"/>
      <c r="T11" s="153"/>
      <c r="U11" s="153"/>
      <c r="V11" s="153"/>
      <c r="W11" s="153"/>
      <c r="X11" s="153"/>
      <c r="Y11" s="153"/>
      <c r="Z11" s="153"/>
      <c r="AA11" s="153"/>
    </row>
    <row r="12" ht="26.15" customHeight="1" spans="1:27">
      <c r="A12" s="150">
        <v>6</v>
      </c>
      <c r="B12" s="27" t="s">
        <v>44</v>
      </c>
      <c r="C12" s="100"/>
      <c r="D12" s="26" t="s">
        <v>1603</v>
      </c>
      <c r="E12" s="26" t="s">
        <v>1611</v>
      </c>
      <c r="F12" s="26"/>
      <c r="G12" s="26"/>
      <c r="H12" s="26" t="s">
        <v>1612</v>
      </c>
      <c r="I12" s="26" t="s">
        <v>95</v>
      </c>
      <c r="J12" s="26">
        <v>2000</v>
      </c>
      <c r="K12" s="100">
        <v>1</v>
      </c>
      <c r="L12" s="43">
        <f t="shared" si="1"/>
        <v>2000</v>
      </c>
      <c r="M12" s="26" t="s">
        <v>65</v>
      </c>
      <c r="N12" s="26"/>
      <c r="O12" s="129">
        <v>43744</v>
      </c>
      <c r="P12" s="44">
        <f>SUM(L12)</f>
        <v>2000</v>
      </c>
      <c r="Q12" s="44">
        <v>2000</v>
      </c>
      <c r="R12" s="44"/>
      <c r="S12" s="26"/>
      <c r="T12" s="153"/>
      <c r="U12" s="153"/>
      <c r="V12" s="153"/>
      <c r="W12" s="153"/>
      <c r="X12" s="153"/>
      <c r="Y12" s="153"/>
      <c r="Z12" s="153"/>
      <c r="AA12" s="153"/>
    </row>
    <row r="13" ht="26.15" customHeight="1" spans="1:27">
      <c r="A13" s="173" t="s">
        <v>1613</v>
      </c>
      <c r="B13" s="174"/>
      <c r="C13" s="174"/>
      <c r="D13" s="174"/>
      <c r="E13" s="175"/>
      <c r="F13" s="114"/>
      <c r="G13" s="114"/>
      <c r="H13" s="176"/>
      <c r="I13" s="176"/>
      <c r="J13" s="176"/>
      <c r="K13" s="176"/>
      <c r="L13" s="113">
        <f>SUM(L14:L26)</f>
        <v>116058</v>
      </c>
      <c r="M13" s="114"/>
      <c r="N13" s="114"/>
      <c r="O13" s="114"/>
      <c r="P13" s="119">
        <f>SUM(P14:P26)</f>
        <v>116058</v>
      </c>
      <c r="Q13" s="119">
        <f>SUM(Q14:Q26)</f>
        <v>116058</v>
      </c>
      <c r="R13" s="119">
        <f>SUM(R14:R26)</f>
        <v>0</v>
      </c>
      <c r="S13" s="205"/>
      <c r="T13" s="154">
        <v>692</v>
      </c>
      <c r="U13" s="207">
        <v>343</v>
      </c>
      <c r="V13" s="153"/>
      <c r="W13" s="153">
        <v>300</v>
      </c>
      <c r="X13" s="153">
        <v>400</v>
      </c>
      <c r="Y13" s="153">
        <f>800+300</f>
        <v>1100</v>
      </c>
      <c r="Z13" s="155">
        <f>SUM(T13*W13+U13*X13+V13*Y13)*2*0.3</f>
        <v>206880</v>
      </c>
      <c r="AA13" s="155">
        <f>SUM(Z13-P13)</f>
        <v>90822</v>
      </c>
    </row>
    <row r="14" ht="26.15" customHeight="1" spans="1:27">
      <c r="A14" s="150">
        <v>1</v>
      </c>
      <c r="B14" s="27" t="s">
        <v>44</v>
      </c>
      <c r="C14" s="100"/>
      <c r="D14" s="26" t="s">
        <v>1613</v>
      </c>
      <c r="E14" s="26" t="s">
        <v>154</v>
      </c>
      <c r="F14" s="26"/>
      <c r="G14" s="26"/>
      <c r="H14" s="26" t="s">
        <v>1614</v>
      </c>
      <c r="I14" s="26" t="s">
        <v>64</v>
      </c>
      <c r="J14" s="26">
        <v>3500</v>
      </c>
      <c r="K14" s="100">
        <v>6</v>
      </c>
      <c r="L14" s="43">
        <f t="shared" ref="L14:L28" si="2">SUM(J14*K14)</f>
        <v>21000</v>
      </c>
      <c r="M14" s="26" t="s">
        <v>65</v>
      </c>
      <c r="N14" s="26"/>
      <c r="O14" s="129">
        <v>43556</v>
      </c>
      <c r="P14" s="44">
        <f>SUM(L14)</f>
        <v>21000</v>
      </c>
      <c r="Q14" s="44">
        <v>21000</v>
      </c>
      <c r="R14" s="44">
        <f>SUM(P14-Q14)</f>
        <v>0</v>
      </c>
      <c r="S14" s="26"/>
      <c r="T14" s="153"/>
      <c r="U14" s="153"/>
      <c r="V14" s="153"/>
      <c r="W14" s="153"/>
      <c r="X14" s="153"/>
      <c r="Y14" s="153"/>
      <c r="Z14" s="153"/>
      <c r="AA14" s="153"/>
    </row>
    <row r="15" ht="26.15" customHeight="1" spans="1:27">
      <c r="A15" s="150">
        <v>2</v>
      </c>
      <c r="B15" s="27" t="s">
        <v>44</v>
      </c>
      <c r="C15" s="100"/>
      <c r="D15" s="26" t="s">
        <v>1613</v>
      </c>
      <c r="E15" s="26" t="s">
        <v>578</v>
      </c>
      <c r="F15" s="26"/>
      <c r="G15" s="26"/>
      <c r="H15" s="26" t="s">
        <v>1615</v>
      </c>
      <c r="I15" s="26" t="s">
        <v>64</v>
      </c>
      <c r="J15" s="26">
        <v>699</v>
      </c>
      <c r="K15" s="100">
        <v>2</v>
      </c>
      <c r="L15" s="43">
        <f t="shared" si="2"/>
        <v>1398</v>
      </c>
      <c r="M15" s="26" t="s">
        <v>65</v>
      </c>
      <c r="N15" s="26"/>
      <c r="O15" s="129">
        <v>43556</v>
      </c>
      <c r="P15" s="44">
        <v>1398</v>
      </c>
      <c r="Q15" s="44">
        <v>1398</v>
      </c>
      <c r="R15" s="44"/>
      <c r="S15" s="26"/>
      <c r="T15" s="153"/>
      <c r="U15" s="153"/>
      <c r="V15" s="153"/>
      <c r="W15" s="153"/>
      <c r="X15" s="153"/>
      <c r="Y15" s="153"/>
      <c r="Z15" s="153"/>
      <c r="AA15" s="153"/>
    </row>
    <row r="16" ht="26.15" customHeight="1" spans="1:27">
      <c r="A16" s="150">
        <v>3</v>
      </c>
      <c r="B16" s="27" t="s">
        <v>44</v>
      </c>
      <c r="C16" s="100"/>
      <c r="D16" s="26" t="s">
        <v>1613</v>
      </c>
      <c r="E16" s="26" t="s">
        <v>1616</v>
      </c>
      <c r="F16" s="26"/>
      <c r="G16" s="26"/>
      <c r="H16" s="26" t="s">
        <v>1617</v>
      </c>
      <c r="I16" s="26" t="s">
        <v>200</v>
      </c>
      <c r="J16" s="26">
        <v>2000</v>
      </c>
      <c r="K16" s="100">
        <v>1</v>
      </c>
      <c r="L16" s="43">
        <f t="shared" si="2"/>
        <v>2000</v>
      </c>
      <c r="M16" s="26" t="s">
        <v>65</v>
      </c>
      <c r="N16" s="26"/>
      <c r="O16" s="129">
        <v>43556</v>
      </c>
      <c r="P16" s="44">
        <v>2000</v>
      </c>
      <c r="Q16" s="44">
        <v>2000</v>
      </c>
      <c r="R16" s="44">
        <v>0</v>
      </c>
      <c r="S16" s="26"/>
      <c r="T16" s="153"/>
      <c r="U16" s="153"/>
      <c r="V16" s="153"/>
      <c r="W16" s="153"/>
      <c r="X16" s="153"/>
      <c r="Y16" s="153"/>
      <c r="Z16" s="153"/>
      <c r="AA16" s="153"/>
    </row>
    <row r="17" ht="26.15" customHeight="1" spans="1:27">
      <c r="A17" s="150">
        <v>4</v>
      </c>
      <c r="B17" s="27" t="s">
        <v>44</v>
      </c>
      <c r="C17" s="100"/>
      <c r="D17" s="26" t="s">
        <v>1613</v>
      </c>
      <c r="E17" s="26" t="s">
        <v>920</v>
      </c>
      <c r="F17" s="26"/>
      <c r="G17" s="26"/>
      <c r="H17" s="26" t="s">
        <v>1618</v>
      </c>
      <c r="I17" s="26" t="s">
        <v>105</v>
      </c>
      <c r="J17" s="26">
        <v>268</v>
      </c>
      <c r="K17" s="100">
        <v>10</v>
      </c>
      <c r="L17" s="43">
        <f t="shared" si="2"/>
        <v>2680</v>
      </c>
      <c r="M17" s="26" t="s">
        <v>65</v>
      </c>
      <c r="N17" s="26"/>
      <c r="O17" s="129">
        <v>43556</v>
      </c>
      <c r="P17" s="44">
        <v>2680</v>
      </c>
      <c r="Q17" s="44">
        <v>2680</v>
      </c>
      <c r="R17" s="44">
        <v>0</v>
      </c>
      <c r="S17" s="26"/>
      <c r="T17" s="153"/>
      <c r="U17" s="153"/>
      <c r="V17" s="153"/>
      <c r="W17" s="153"/>
      <c r="X17" s="153"/>
      <c r="Y17" s="153"/>
      <c r="Z17" s="153"/>
      <c r="AA17" s="153"/>
    </row>
    <row r="18" ht="26.15" customHeight="1" spans="1:27">
      <c r="A18" s="150">
        <v>5</v>
      </c>
      <c r="B18" s="27" t="s">
        <v>44</v>
      </c>
      <c r="C18" s="100"/>
      <c r="D18" s="26" t="s">
        <v>1613</v>
      </c>
      <c r="E18" s="26" t="s">
        <v>1619</v>
      </c>
      <c r="F18" s="26"/>
      <c r="G18" s="26"/>
      <c r="H18" s="26" t="s">
        <v>1620</v>
      </c>
      <c r="I18" s="26" t="s">
        <v>89</v>
      </c>
      <c r="J18" s="26">
        <v>30</v>
      </c>
      <c r="K18" s="100">
        <v>100</v>
      </c>
      <c r="L18" s="43">
        <f t="shared" si="2"/>
        <v>3000</v>
      </c>
      <c r="M18" s="26" t="s">
        <v>65</v>
      </c>
      <c r="N18" s="26"/>
      <c r="O18" s="129">
        <v>43556</v>
      </c>
      <c r="P18" s="44">
        <v>3000</v>
      </c>
      <c r="Q18" s="44">
        <v>3000</v>
      </c>
      <c r="R18" s="44">
        <v>0</v>
      </c>
      <c r="S18" s="26"/>
      <c r="T18" s="153"/>
      <c r="U18" s="153"/>
      <c r="V18" s="153"/>
      <c r="W18" s="153"/>
      <c r="X18" s="153"/>
      <c r="Y18" s="153"/>
      <c r="Z18" s="153"/>
      <c r="AA18" s="153"/>
    </row>
    <row r="19" ht="26.15" customHeight="1" spans="1:27">
      <c r="A19" s="150">
        <v>6</v>
      </c>
      <c r="B19" s="27" t="s">
        <v>44</v>
      </c>
      <c r="C19" s="100"/>
      <c r="D19" s="26" t="s">
        <v>1613</v>
      </c>
      <c r="E19" s="26" t="s">
        <v>1621</v>
      </c>
      <c r="F19" s="26"/>
      <c r="G19" s="26"/>
      <c r="H19" s="26" t="s">
        <v>1622</v>
      </c>
      <c r="I19" s="26" t="s">
        <v>290</v>
      </c>
      <c r="J19" s="26">
        <v>200</v>
      </c>
      <c r="K19" s="100">
        <v>30</v>
      </c>
      <c r="L19" s="43">
        <f t="shared" si="2"/>
        <v>6000</v>
      </c>
      <c r="M19" s="26" t="s">
        <v>65</v>
      </c>
      <c r="N19" s="26"/>
      <c r="O19" s="129">
        <v>43586</v>
      </c>
      <c r="P19" s="44">
        <f t="shared" ref="P19:P25" si="3">SUM(L19)</f>
        <v>6000</v>
      </c>
      <c r="Q19" s="44">
        <v>6000</v>
      </c>
      <c r="R19" s="44">
        <f t="shared" ref="R19:R25" si="4">SUM(P19-Q19)</f>
        <v>0</v>
      </c>
      <c r="S19" s="26"/>
      <c r="T19" s="153"/>
      <c r="U19" s="153"/>
      <c r="V19" s="153"/>
      <c r="W19" s="153"/>
      <c r="X19" s="153"/>
      <c r="Y19" s="153"/>
      <c r="Z19" s="153"/>
      <c r="AA19" s="153"/>
    </row>
    <row r="20" ht="26.15" customHeight="1" spans="1:27">
      <c r="A20" s="150">
        <v>7</v>
      </c>
      <c r="B20" s="27" t="s">
        <v>44</v>
      </c>
      <c r="C20" s="100"/>
      <c r="D20" s="26" t="s">
        <v>1613</v>
      </c>
      <c r="E20" s="26" t="s">
        <v>1623</v>
      </c>
      <c r="F20" s="26"/>
      <c r="G20" s="26"/>
      <c r="H20" s="26" t="s">
        <v>1609</v>
      </c>
      <c r="I20" s="26" t="s">
        <v>95</v>
      </c>
      <c r="J20" s="26">
        <v>10000</v>
      </c>
      <c r="K20" s="100">
        <v>1</v>
      </c>
      <c r="L20" s="43">
        <f t="shared" si="2"/>
        <v>10000</v>
      </c>
      <c r="M20" s="26" t="s">
        <v>65</v>
      </c>
      <c r="N20" s="26"/>
      <c r="O20" s="129">
        <v>43556</v>
      </c>
      <c r="P20" s="44">
        <f t="shared" si="3"/>
        <v>10000</v>
      </c>
      <c r="Q20" s="44">
        <v>10000</v>
      </c>
      <c r="R20" s="44">
        <f t="shared" si="4"/>
        <v>0</v>
      </c>
      <c r="S20" s="26"/>
      <c r="T20" s="153"/>
      <c r="U20" s="153"/>
      <c r="V20" s="153"/>
      <c r="W20" s="153"/>
      <c r="X20" s="153"/>
      <c r="Y20" s="153"/>
      <c r="Z20" s="153"/>
      <c r="AA20" s="153"/>
    </row>
    <row r="21" ht="26.15" customHeight="1" spans="1:27">
      <c r="A21" s="150">
        <v>8</v>
      </c>
      <c r="B21" s="27" t="s">
        <v>44</v>
      </c>
      <c r="C21" s="100"/>
      <c r="D21" s="26" t="s">
        <v>1613</v>
      </c>
      <c r="E21" s="26" t="s">
        <v>1624</v>
      </c>
      <c r="F21" s="26"/>
      <c r="G21" s="26"/>
      <c r="H21" s="26" t="s">
        <v>1625</v>
      </c>
      <c r="I21" s="26" t="s">
        <v>1626</v>
      </c>
      <c r="J21" s="26">
        <v>10000</v>
      </c>
      <c r="K21" s="100">
        <v>1</v>
      </c>
      <c r="L21" s="43">
        <f t="shared" si="2"/>
        <v>10000</v>
      </c>
      <c r="M21" s="26" t="s">
        <v>65</v>
      </c>
      <c r="N21" s="26"/>
      <c r="O21" s="129">
        <v>43617</v>
      </c>
      <c r="P21" s="44">
        <f t="shared" si="3"/>
        <v>10000</v>
      </c>
      <c r="Q21" s="44">
        <v>10000</v>
      </c>
      <c r="R21" s="44">
        <f t="shared" si="4"/>
        <v>0</v>
      </c>
      <c r="S21" s="26"/>
      <c r="T21" s="153"/>
      <c r="U21" s="153"/>
      <c r="V21" s="153"/>
      <c r="W21" s="153"/>
      <c r="X21" s="153"/>
      <c r="Y21" s="153"/>
      <c r="Z21" s="153"/>
      <c r="AA21" s="153"/>
    </row>
    <row r="22" ht="26.15" customHeight="1" spans="1:27">
      <c r="A22" s="150">
        <v>9</v>
      </c>
      <c r="B22" s="27" t="s">
        <v>44</v>
      </c>
      <c r="C22" s="100"/>
      <c r="D22" s="26" t="s">
        <v>1613</v>
      </c>
      <c r="E22" s="26" t="s">
        <v>1627</v>
      </c>
      <c r="F22" s="26"/>
      <c r="G22" s="26"/>
      <c r="H22" s="26" t="s">
        <v>1628</v>
      </c>
      <c r="I22" s="26" t="s">
        <v>290</v>
      </c>
      <c r="J22" s="26">
        <v>900</v>
      </c>
      <c r="K22" s="100">
        <v>20</v>
      </c>
      <c r="L22" s="43">
        <f t="shared" si="2"/>
        <v>18000</v>
      </c>
      <c r="M22" s="26" t="s">
        <v>65</v>
      </c>
      <c r="N22" s="26"/>
      <c r="O22" s="129">
        <v>43617</v>
      </c>
      <c r="P22" s="44">
        <f t="shared" si="3"/>
        <v>18000</v>
      </c>
      <c r="Q22" s="44">
        <v>18000</v>
      </c>
      <c r="R22" s="44">
        <f t="shared" si="4"/>
        <v>0</v>
      </c>
      <c r="S22" s="26"/>
      <c r="T22" s="153"/>
      <c r="U22" s="153"/>
      <c r="V22" s="153"/>
      <c r="W22" s="153"/>
      <c r="X22" s="153"/>
      <c r="Y22" s="153"/>
      <c r="Z22" s="153"/>
      <c r="AA22" s="153"/>
    </row>
    <row r="23" ht="26.15" customHeight="1" spans="1:27">
      <c r="A23" s="150">
        <v>10</v>
      </c>
      <c r="B23" s="27" t="s">
        <v>44</v>
      </c>
      <c r="C23" s="100"/>
      <c r="D23" s="26" t="s">
        <v>1613</v>
      </c>
      <c r="E23" s="26" t="s">
        <v>96</v>
      </c>
      <c r="F23" s="26"/>
      <c r="G23" s="26"/>
      <c r="H23" s="26" t="s">
        <v>468</v>
      </c>
      <c r="I23" s="26" t="s">
        <v>64</v>
      </c>
      <c r="J23" s="26">
        <v>3980</v>
      </c>
      <c r="K23" s="100">
        <v>1</v>
      </c>
      <c r="L23" s="43">
        <f t="shared" si="2"/>
        <v>3980</v>
      </c>
      <c r="M23" s="26" t="s">
        <v>65</v>
      </c>
      <c r="N23" s="26"/>
      <c r="O23" s="129">
        <v>43709</v>
      </c>
      <c r="P23" s="44">
        <f t="shared" si="3"/>
        <v>3980</v>
      </c>
      <c r="Q23" s="44">
        <v>3980</v>
      </c>
      <c r="R23" s="44">
        <f t="shared" si="4"/>
        <v>0</v>
      </c>
      <c r="S23" s="26"/>
      <c r="T23" s="153"/>
      <c r="U23" s="153"/>
      <c r="V23" s="153"/>
      <c r="W23" s="153"/>
      <c r="X23" s="153"/>
      <c r="Y23" s="153"/>
      <c r="Z23" s="153"/>
      <c r="AA23" s="153"/>
    </row>
    <row r="24" ht="26.15" customHeight="1" spans="1:27">
      <c r="A24" s="150">
        <v>11</v>
      </c>
      <c r="B24" s="27" t="s">
        <v>44</v>
      </c>
      <c r="C24" s="100"/>
      <c r="D24" s="26" t="s">
        <v>1613</v>
      </c>
      <c r="E24" s="26" t="s">
        <v>1619</v>
      </c>
      <c r="F24" s="26"/>
      <c r="G24" s="26"/>
      <c r="H24" s="26" t="s">
        <v>1620</v>
      </c>
      <c r="I24" s="26" t="s">
        <v>1620</v>
      </c>
      <c r="J24" s="26">
        <v>50</v>
      </c>
      <c r="K24" s="100">
        <v>70</v>
      </c>
      <c r="L24" s="43">
        <f t="shared" si="2"/>
        <v>3500</v>
      </c>
      <c r="M24" s="26" t="s">
        <v>65</v>
      </c>
      <c r="N24" s="26"/>
      <c r="O24" s="129">
        <v>43709</v>
      </c>
      <c r="P24" s="44">
        <f t="shared" si="3"/>
        <v>3500</v>
      </c>
      <c r="Q24" s="44">
        <v>3500</v>
      </c>
      <c r="R24" s="44">
        <f t="shared" si="4"/>
        <v>0</v>
      </c>
      <c r="S24" s="26"/>
      <c r="T24" s="153"/>
      <c r="U24" s="153"/>
      <c r="V24" s="153"/>
      <c r="W24" s="153"/>
      <c r="X24" s="153"/>
      <c r="Y24" s="153"/>
      <c r="Z24" s="153"/>
      <c r="AA24" s="153"/>
    </row>
    <row r="25" ht="26.15" customHeight="1" spans="1:27">
      <c r="A25" s="150">
        <v>12</v>
      </c>
      <c r="B25" s="27" t="s">
        <v>44</v>
      </c>
      <c r="C25" s="100"/>
      <c r="D25" s="26" t="s">
        <v>1613</v>
      </c>
      <c r="E25" s="26" t="s">
        <v>1627</v>
      </c>
      <c r="F25" s="26"/>
      <c r="G25" s="26"/>
      <c r="H25" s="26" t="s">
        <v>1628</v>
      </c>
      <c r="I25" s="26" t="s">
        <v>290</v>
      </c>
      <c r="J25" s="26">
        <v>400</v>
      </c>
      <c r="K25" s="100">
        <v>70</v>
      </c>
      <c r="L25" s="43">
        <f t="shared" si="2"/>
        <v>28000</v>
      </c>
      <c r="M25" s="26" t="s">
        <v>65</v>
      </c>
      <c r="N25" s="26"/>
      <c r="O25" s="129">
        <v>43739</v>
      </c>
      <c r="P25" s="44">
        <f t="shared" si="3"/>
        <v>28000</v>
      </c>
      <c r="Q25" s="44">
        <v>28000</v>
      </c>
      <c r="R25" s="44">
        <f t="shared" si="4"/>
        <v>0</v>
      </c>
      <c r="S25" s="26"/>
      <c r="T25" s="153"/>
      <c r="U25" s="153"/>
      <c r="V25" s="153"/>
      <c r="W25" s="153"/>
      <c r="X25" s="153"/>
      <c r="Y25" s="153"/>
      <c r="Z25" s="153"/>
      <c r="AA25" s="153"/>
    </row>
    <row r="26" ht="26.15" customHeight="1" spans="1:27">
      <c r="A26" s="150">
        <v>13</v>
      </c>
      <c r="B26" s="27" t="s">
        <v>44</v>
      </c>
      <c r="C26" s="100"/>
      <c r="D26" s="26" t="s">
        <v>1613</v>
      </c>
      <c r="E26" s="26" t="s">
        <v>1629</v>
      </c>
      <c r="F26" s="26"/>
      <c r="G26" s="26"/>
      <c r="H26" s="26" t="s">
        <v>1629</v>
      </c>
      <c r="I26" s="26" t="s">
        <v>1629</v>
      </c>
      <c r="J26" s="26">
        <v>6500</v>
      </c>
      <c r="K26" s="100">
        <v>1</v>
      </c>
      <c r="L26" s="43">
        <f t="shared" si="2"/>
        <v>6500</v>
      </c>
      <c r="M26" s="26" t="s">
        <v>65</v>
      </c>
      <c r="N26" s="26"/>
      <c r="O26" s="129">
        <v>43709</v>
      </c>
      <c r="P26" s="44">
        <v>6500</v>
      </c>
      <c r="Q26" s="44">
        <v>6500</v>
      </c>
      <c r="R26" s="44">
        <v>0</v>
      </c>
      <c r="S26" s="26"/>
      <c r="T26" s="153"/>
      <c r="U26" s="153"/>
      <c r="V26" s="153"/>
      <c r="W26" s="153"/>
      <c r="X26" s="153"/>
      <c r="Y26" s="153"/>
      <c r="Z26" s="153"/>
      <c r="AA26" s="153"/>
    </row>
    <row r="27" ht="26.15" customHeight="1" spans="1:27">
      <c r="A27" s="150">
        <v>14</v>
      </c>
      <c r="B27" s="27" t="s">
        <v>44</v>
      </c>
      <c r="C27" s="100"/>
      <c r="D27" s="26" t="s">
        <v>1613</v>
      </c>
      <c r="E27" s="26" t="s">
        <v>1169</v>
      </c>
      <c r="F27" s="26"/>
      <c r="G27" s="26"/>
      <c r="H27" s="26" t="s">
        <v>1630</v>
      </c>
      <c r="I27" s="26" t="s">
        <v>64</v>
      </c>
      <c r="J27" s="26">
        <v>8000</v>
      </c>
      <c r="K27" s="100">
        <v>1</v>
      </c>
      <c r="L27" s="43">
        <f t="shared" si="2"/>
        <v>8000</v>
      </c>
      <c r="M27" s="26" t="s">
        <v>65</v>
      </c>
      <c r="N27" s="26"/>
      <c r="O27" s="129">
        <v>43770</v>
      </c>
      <c r="P27" s="44">
        <v>8000</v>
      </c>
      <c r="Q27" s="44">
        <v>8000</v>
      </c>
      <c r="R27" s="44">
        <v>0</v>
      </c>
      <c r="S27" s="26"/>
      <c r="T27" s="153"/>
      <c r="U27" s="153"/>
      <c r="V27" s="153"/>
      <c r="W27" s="153"/>
      <c r="X27" s="153"/>
      <c r="Y27" s="153"/>
      <c r="Z27" s="153"/>
      <c r="AA27" s="153"/>
    </row>
    <row r="28" ht="26.15" customHeight="1" spans="1:27">
      <c r="A28" s="150">
        <v>15</v>
      </c>
      <c r="B28" s="27" t="s">
        <v>44</v>
      </c>
      <c r="C28" s="100"/>
      <c r="D28" s="26" t="s">
        <v>1613</v>
      </c>
      <c r="E28" s="26" t="s">
        <v>1631</v>
      </c>
      <c r="F28" s="26"/>
      <c r="G28" s="26"/>
      <c r="H28" s="26" t="s">
        <v>1632</v>
      </c>
      <c r="I28" s="26" t="s">
        <v>200</v>
      </c>
      <c r="J28" s="26">
        <v>1800</v>
      </c>
      <c r="K28" s="100">
        <v>1</v>
      </c>
      <c r="L28" s="43">
        <f t="shared" si="2"/>
        <v>1800</v>
      </c>
      <c r="M28" s="26" t="s">
        <v>65</v>
      </c>
      <c r="N28" s="26"/>
      <c r="O28" s="129">
        <v>43770</v>
      </c>
      <c r="P28" s="44">
        <f>SUM(L28)</f>
        <v>1800</v>
      </c>
      <c r="Q28" s="44">
        <v>1800</v>
      </c>
      <c r="R28" s="44">
        <f>SUM(P28-Q28)</f>
        <v>0</v>
      </c>
      <c r="S28" s="26"/>
      <c r="T28" s="153"/>
      <c r="U28" s="153"/>
      <c r="V28" s="153"/>
      <c r="W28" s="153"/>
      <c r="X28" s="153"/>
      <c r="Y28" s="153"/>
      <c r="Z28" s="153"/>
      <c r="AA28" s="153"/>
    </row>
    <row r="29" ht="26.15" customHeight="1" spans="1:27">
      <c r="A29" s="200" t="s">
        <v>1633</v>
      </c>
      <c r="B29" s="201"/>
      <c r="C29" s="201"/>
      <c r="D29" s="201"/>
      <c r="E29" s="202"/>
      <c r="F29" s="75"/>
      <c r="G29" s="75"/>
      <c r="H29" s="203"/>
      <c r="I29" s="203"/>
      <c r="J29" s="203"/>
      <c r="K29" s="203"/>
      <c r="L29" s="80">
        <f>SUM(L30:L38)</f>
        <v>47000</v>
      </c>
      <c r="M29" s="75"/>
      <c r="N29" s="75"/>
      <c r="O29" s="75"/>
      <c r="P29" s="89">
        <f>SUM(P30:P38)</f>
        <v>47000</v>
      </c>
      <c r="Q29" s="89">
        <f>SUM(Q30:Q38)</f>
        <v>47000</v>
      </c>
      <c r="R29" s="89">
        <f>SUM(R30:R38)</f>
        <v>0</v>
      </c>
      <c r="S29" s="205"/>
      <c r="T29" s="154"/>
      <c r="U29" s="206"/>
      <c r="V29" s="153"/>
      <c r="W29" s="153"/>
      <c r="X29" s="153"/>
      <c r="Y29" s="153"/>
      <c r="Z29" s="155"/>
      <c r="AA29" s="155"/>
    </row>
    <row r="30" ht="26.15" customHeight="1" spans="1:27">
      <c r="A30" s="150">
        <v>1</v>
      </c>
      <c r="B30" s="27" t="s">
        <v>44</v>
      </c>
      <c r="C30" s="100"/>
      <c r="D30" s="26" t="s">
        <v>1633</v>
      </c>
      <c r="E30" s="26" t="s">
        <v>1634</v>
      </c>
      <c r="F30" s="26"/>
      <c r="G30" s="26"/>
      <c r="H30" s="26" t="s">
        <v>1635</v>
      </c>
      <c r="I30" s="26" t="s">
        <v>64</v>
      </c>
      <c r="J30" s="26">
        <v>6000</v>
      </c>
      <c r="K30" s="100">
        <v>1</v>
      </c>
      <c r="L30" s="43">
        <f t="shared" ref="L30:L38" si="5">SUM(J30*K30)</f>
        <v>6000</v>
      </c>
      <c r="M30" s="26" t="s">
        <v>65</v>
      </c>
      <c r="N30" s="26"/>
      <c r="O30" s="129">
        <v>43586</v>
      </c>
      <c r="P30" s="44">
        <f t="shared" ref="P30:P38" si="6">SUM(L30)</f>
        <v>6000</v>
      </c>
      <c r="Q30" s="44">
        <v>6000</v>
      </c>
      <c r="R30" s="44">
        <f t="shared" ref="R30:R38" si="7">SUM(P30-Q30)</f>
        <v>0</v>
      </c>
      <c r="S30" s="26"/>
      <c r="T30" s="153"/>
      <c r="U30" s="153"/>
      <c r="V30" s="153"/>
      <c r="W30" s="153"/>
      <c r="X30" s="153"/>
      <c r="Y30" s="153"/>
      <c r="Z30" s="153"/>
      <c r="AA30" s="153"/>
    </row>
    <row r="31" ht="26.15" customHeight="1" spans="1:27">
      <c r="A31" s="150">
        <v>2</v>
      </c>
      <c r="B31" s="27" t="s">
        <v>44</v>
      </c>
      <c r="C31" s="100"/>
      <c r="D31" s="26" t="s">
        <v>1633</v>
      </c>
      <c r="E31" s="26" t="s">
        <v>1636</v>
      </c>
      <c r="F31" s="26"/>
      <c r="G31" s="26"/>
      <c r="H31" s="26" t="s">
        <v>1637</v>
      </c>
      <c r="I31" s="26" t="s">
        <v>64</v>
      </c>
      <c r="J31" s="26">
        <v>2000</v>
      </c>
      <c r="K31" s="100">
        <v>1</v>
      </c>
      <c r="L31" s="43">
        <f t="shared" si="5"/>
        <v>2000</v>
      </c>
      <c r="M31" s="26" t="s">
        <v>65</v>
      </c>
      <c r="N31" s="26"/>
      <c r="O31" s="129">
        <v>43556</v>
      </c>
      <c r="P31" s="44">
        <f t="shared" si="6"/>
        <v>2000</v>
      </c>
      <c r="Q31" s="44">
        <v>2000</v>
      </c>
      <c r="R31" s="44">
        <f t="shared" si="7"/>
        <v>0</v>
      </c>
      <c r="S31" s="26"/>
      <c r="T31" s="153"/>
      <c r="U31" s="153"/>
      <c r="V31" s="153"/>
      <c r="W31" s="153"/>
      <c r="X31" s="153"/>
      <c r="Y31" s="153"/>
      <c r="Z31" s="153"/>
      <c r="AA31" s="153"/>
    </row>
    <row r="32" ht="26.15" customHeight="1" spans="1:27">
      <c r="A32" s="150">
        <v>3</v>
      </c>
      <c r="B32" s="27" t="s">
        <v>44</v>
      </c>
      <c r="C32" s="100"/>
      <c r="D32" s="26" t="s">
        <v>1633</v>
      </c>
      <c r="E32" s="26" t="s">
        <v>1611</v>
      </c>
      <c r="F32" s="26"/>
      <c r="G32" s="26"/>
      <c r="H32" s="26" t="s">
        <v>1638</v>
      </c>
      <c r="I32" s="26" t="s">
        <v>1611</v>
      </c>
      <c r="J32" s="26">
        <v>3000</v>
      </c>
      <c r="K32" s="100">
        <v>1</v>
      </c>
      <c r="L32" s="43">
        <f t="shared" si="5"/>
        <v>3000</v>
      </c>
      <c r="M32" s="26" t="s">
        <v>65</v>
      </c>
      <c r="N32" s="26"/>
      <c r="O32" s="129">
        <v>43617</v>
      </c>
      <c r="P32" s="44">
        <f t="shared" si="6"/>
        <v>3000</v>
      </c>
      <c r="Q32" s="44">
        <v>3000</v>
      </c>
      <c r="R32" s="44">
        <f t="shared" si="7"/>
        <v>0</v>
      </c>
      <c r="S32" s="26"/>
      <c r="T32" s="153"/>
      <c r="U32" s="153"/>
      <c r="V32" s="153"/>
      <c r="W32" s="153"/>
      <c r="X32" s="153"/>
      <c r="Y32" s="153"/>
      <c r="Z32" s="153"/>
      <c r="AA32" s="153"/>
    </row>
    <row r="33" ht="26.15" customHeight="1" spans="1:27">
      <c r="A33" s="150">
        <v>4</v>
      </c>
      <c r="B33" s="27" t="s">
        <v>44</v>
      </c>
      <c r="C33" s="100"/>
      <c r="D33" s="26" t="s">
        <v>1633</v>
      </c>
      <c r="E33" s="26" t="s">
        <v>1639</v>
      </c>
      <c r="F33" s="26"/>
      <c r="G33" s="26"/>
      <c r="H33" s="26" t="s">
        <v>1640</v>
      </c>
      <c r="I33" s="26" t="s">
        <v>290</v>
      </c>
      <c r="J33" s="26">
        <v>100</v>
      </c>
      <c r="K33" s="100">
        <v>58</v>
      </c>
      <c r="L33" s="43">
        <f t="shared" si="5"/>
        <v>5800</v>
      </c>
      <c r="M33" s="26" t="s">
        <v>65</v>
      </c>
      <c r="N33" s="26"/>
      <c r="O33" s="129">
        <v>43617</v>
      </c>
      <c r="P33" s="44">
        <f t="shared" si="6"/>
        <v>5800</v>
      </c>
      <c r="Q33" s="44">
        <v>5800</v>
      </c>
      <c r="R33" s="44">
        <f t="shared" si="7"/>
        <v>0</v>
      </c>
      <c r="S33" s="26"/>
      <c r="T33" s="153"/>
      <c r="U33" s="153"/>
      <c r="V33" s="153"/>
      <c r="W33" s="153"/>
      <c r="X33" s="153"/>
      <c r="Y33" s="153"/>
      <c r="Z33" s="153"/>
      <c r="AA33" s="153"/>
    </row>
    <row r="34" ht="26.15" customHeight="1" spans="1:27">
      <c r="A34" s="150">
        <v>5</v>
      </c>
      <c r="B34" s="27" t="s">
        <v>44</v>
      </c>
      <c r="C34" s="100"/>
      <c r="D34" s="26" t="s">
        <v>1633</v>
      </c>
      <c r="E34" s="26" t="s">
        <v>1641</v>
      </c>
      <c r="F34" s="26"/>
      <c r="G34" s="26"/>
      <c r="H34" s="26" t="s">
        <v>1642</v>
      </c>
      <c r="I34" s="26" t="s">
        <v>95</v>
      </c>
      <c r="J34" s="26">
        <v>5000</v>
      </c>
      <c r="K34" s="100">
        <v>1</v>
      </c>
      <c r="L34" s="43">
        <f t="shared" si="5"/>
        <v>5000</v>
      </c>
      <c r="M34" s="26" t="s">
        <v>65</v>
      </c>
      <c r="N34" s="26"/>
      <c r="O34" s="129">
        <v>43709</v>
      </c>
      <c r="P34" s="44">
        <f t="shared" si="6"/>
        <v>5000</v>
      </c>
      <c r="Q34" s="44">
        <v>5000</v>
      </c>
      <c r="R34" s="44">
        <f t="shared" si="7"/>
        <v>0</v>
      </c>
      <c r="S34" s="26"/>
      <c r="T34" s="153"/>
      <c r="U34" s="153"/>
      <c r="V34" s="153"/>
      <c r="W34" s="153"/>
      <c r="X34" s="153"/>
      <c r="Y34" s="153"/>
      <c r="Z34" s="153"/>
      <c r="AA34" s="153"/>
    </row>
    <row r="35" ht="26.15" customHeight="1" spans="1:27">
      <c r="A35" s="150">
        <v>6</v>
      </c>
      <c r="B35" s="27" t="s">
        <v>44</v>
      </c>
      <c r="C35" s="100"/>
      <c r="D35" s="26" t="s">
        <v>1633</v>
      </c>
      <c r="E35" s="26" t="s">
        <v>1643</v>
      </c>
      <c r="F35" s="26"/>
      <c r="G35" s="26"/>
      <c r="H35" s="26" t="s">
        <v>1644</v>
      </c>
      <c r="I35" s="26"/>
      <c r="J35" s="26">
        <v>4000</v>
      </c>
      <c r="K35" s="100">
        <v>1</v>
      </c>
      <c r="L35" s="43">
        <f t="shared" si="5"/>
        <v>4000</v>
      </c>
      <c r="M35" s="26" t="s">
        <v>65</v>
      </c>
      <c r="N35" s="26"/>
      <c r="O35" s="129">
        <v>43709</v>
      </c>
      <c r="P35" s="44">
        <f t="shared" si="6"/>
        <v>4000</v>
      </c>
      <c r="Q35" s="44">
        <v>4000</v>
      </c>
      <c r="R35" s="44">
        <f t="shared" si="7"/>
        <v>0</v>
      </c>
      <c r="S35" s="26"/>
      <c r="T35" s="153"/>
      <c r="U35" s="153"/>
      <c r="V35" s="153"/>
      <c r="W35" s="153"/>
      <c r="X35" s="153"/>
      <c r="Y35" s="153"/>
      <c r="Z35" s="153"/>
      <c r="AA35" s="153"/>
    </row>
    <row r="36" ht="26.15" customHeight="1" spans="1:27">
      <c r="A36" s="150">
        <v>7</v>
      </c>
      <c r="B36" s="27" t="s">
        <v>44</v>
      </c>
      <c r="C36" s="100"/>
      <c r="D36" s="26" t="s">
        <v>1633</v>
      </c>
      <c r="E36" s="26" t="s">
        <v>1645</v>
      </c>
      <c r="F36" s="26"/>
      <c r="G36" s="26"/>
      <c r="H36" s="26" t="s">
        <v>1645</v>
      </c>
      <c r="I36" s="26" t="s">
        <v>95</v>
      </c>
      <c r="J36" s="26">
        <v>10000</v>
      </c>
      <c r="K36" s="100">
        <v>1</v>
      </c>
      <c r="L36" s="43">
        <f t="shared" si="5"/>
        <v>10000</v>
      </c>
      <c r="M36" s="26" t="s">
        <v>65</v>
      </c>
      <c r="N36" s="26"/>
      <c r="O36" s="129">
        <v>43739</v>
      </c>
      <c r="P36" s="44">
        <f t="shared" si="6"/>
        <v>10000</v>
      </c>
      <c r="Q36" s="44">
        <v>10000</v>
      </c>
      <c r="R36" s="44">
        <f t="shared" si="7"/>
        <v>0</v>
      </c>
      <c r="S36" s="26"/>
      <c r="T36" s="153"/>
      <c r="U36" s="153"/>
      <c r="V36" s="153"/>
      <c r="W36" s="153"/>
      <c r="X36" s="153"/>
      <c r="Y36" s="153"/>
      <c r="Z36" s="153"/>
      <c r="AA36" s="153"/>
    </row>
    <row r="37" ht="26.15" customHeight="1" spans="1:27">
      <c r="A37" s="150">
        <v>8</v>
      </c>
      <c r="B37" s="27" t="s">
        <v>44</v>
      </c>
      <c r="C37" s="100"/>
      <c r="D37" s="26" t="s">
        <v>1633</v>
      </c>
      <c r="E37" s="26" t="s">
        <v>1646</v>
      </c>
      <c r="F37" s="26"/>
      <c r="G37" s="26"/>
      <c r="H37" s="26" t="s">
        <v>1647</v>
      </c>
      <c r="I37" s="26" t="s">
        <v>64</v>
      </c>
      <c r="J37" s="26">
        <v>2300</v>
      </c>
      <c r="K37" s="100">
        <v>4</v>
      </c>
      <c r="L37" s="43">
        <f t="shared" si="5"/>
        <v>9200</v>
      </c>
      <c r="M37" s="26" t="s">
        <v>65</v>
      </c>
      <c r="N37" s="26"/>
      <c r="O37" s="129">
        <v>43709</v>
      </c>
      <c r="P37" s="44">
        <f t="shared" si="6"/>
        <v>9200</v>
      </c>
      <c r="Q37" s="44">
        <v>9200</v>
      </c>
      <c r="R37" s="44">
        <f t="shared" si="7"/>
        <v>0</v>
      </c>
      <c r="S37" s="26"/>
      <c r="T37" s="153"/>
      <c r="U37" s="153"/>
      <c r="V37" s="153"/>
      <c r="W37" s="153"/>
      <c r="X37" s="153"/>
      <c r="Y37" s="153"/>
      <c r="Z37" s="153"/>
      <c r="AA37" s="153"/>
    </row>
    <row r="38" ht="26.15" customHeight="1" spans="1:27">
      <c r="A38" s="150">
        <v>9</v>
      </c>
      <c r="B38" s="27" t="s">
        <v>44</v>
      </c>
      <c r="C38" s="100"/>
      <c r="D38" s="26" t="s">
        <v>1633</v>
      </c>
      <c r="E38" s="26" t="s">
        <v>1648</v>
      </c>
      <c r="F38" s="26"/>
      <c r="G38" s="26"/>
      <c r="H38" s="26" t="s">
        <v>249</v>
      </c>
      <c r="I38" s="26" t="s">
        <v>95</v>
      </c>
      <c r="J38" s="26">
        <v>2000</v>
      </c>
      <c r="K38" s="100">
        <v>1</v>
      </c>
      <c r="L38" s="43">
        <f t="shared" si="5"/>
        <v>2000</v>
      </c>
      <c r="M38" s="26" t="s">
        <v>65</v>
      </c>
      <c r="N38" s="26"/>
      <c r="O38" s="129">
        <v>43770</v>
      </c>
      <c r="P38" s="44">
        <f t="shared" si="6"/>
        <v>2000</v>
      </c>
      <c r="Q38" s="44">
        <v>2000</v>
      </c>
      <c r="R38" s="44">
        <f t="shared" si="7"/>
        <v>0</v>
      </c>
      <c r="S38" s="26"/>
      <c r="T38" s="153"/>
      <c r="U38" s="153"/>
      <c r="V38" s="153"/>
      <c r="W38" s="153"/>
      <c r="X38" s="153"/>
      <c r="Y38" s="153"/>
      <c r="Z38" s="153"/>
      <c r="AA38" s="153"/>
    </row>
    <row r="39" ht="26.15" customHeight="1" spans="1:27">
      <c r="A39" s="200"/>
      <c r="B39" s="201"/>
      <c r="C39" s="201"/>
      <c r="D39" s="201"/>
      <c r="E39" s="202" t="s">
        <v>1649</v>
      </c>
      <c r="F39" s="75"/>
      <c r="G39" s="75"/>
      <c r="H39" s="203"/>
      <c r="I39" s="203"/>
      <c r="J39" s="203"/>
      <c r="K39" s="203"/>
      <c r="L39" s="80">
        <v>18000</v>
      </c>
      <c r="M39" s="75"/>
      <c r="N39" s="75"/>
      <c r="O39" s="75"/>
      <c r="P39" s="89">
        <v>18000</v>
      </c>
      <c r="Q39" s="89">
        <v>18000</v>
      </c>
      <c r="R39" s="89"/>
      <c r="S39" s="205"/>
      <c r="T39" s="154"/>
      <c r="U39" s="206"/>
      <c r="V39" s="153"/>
      <c r="W39" s="153"/>
      <c r="X39" s="153"/>
      <c r="Y39" s="153"/>
      <c r="Z39" s="155"/>
      <c r="AA39" s="155"/>
    </row>
    <row r="40" ht="26.15" customHeight="1" spans="1:27">
      <c r="A40" s="43">
        <v>1</v>
      </c>
      <c r="B40" s="27" t="s">
        <v>44</v>
      </c>
      <c r="C40" s="27"/>
      <c r="D40" s="26" t="s">
        <v>1650</v>
      </c>
      <c r="E40" s="26" t="s">
        <v>1641</v>
      </c>
      <c r="F40" s="26"/>
      <c r="G40" s="26"/>
      <c r="H40" s="26" t="s">
        <v>1642</v>
      </c>
      <c r="I40" s="26" t="s">
        <v>125</v>
      </c>
      <c r="J40" s="26">
        <v>120</v>
      </c>
      <c r="K40" s="100">
        <v>35</v>
      </c>
      <c r="L40" s="43">
        <f>SUM(J40*K40)</f>
        <v>4200</v>
      </c>
      <c r="M40" s="26" t="s">
        <v>65</v>
      </c>
      <c r="N40" s="26"/>
      <c r="O40" s="129">
        <v>43770</v>
      </c>
      <c r="P40" s="44">
        <f>SUM(L40)</f>
        <v>4200</v>
      </c>
      <c r="Q40" s="44">
        <v>4000</v>
      </c>
      <c r="R40" s="44"/>
      <c r="S40" s="26"/>
      <c r="T40" s="154"/>
      <c r="U40" s="153"/>
      <c r="V40" s="153"/>
      <c r="W40" s="153"/>
      <c r="X40" s="153"/>
      <c r="Y40" s="153"/>
      <c r="Z40" s="155"/>
      <c r="AA40" s="155"/>
    </row>
    <row r="41" ht="26.15" customHeight="1" spans="1:27">
      <c r="A41" s="43">
        <v>2</v>
      </c>
      <c r="B41" s="27" t="s">
        <v>44</v>
      </c>
      <c r="C41" s="27"/>
      <c r="D41" s="26" t="s">
        <v>1650</v>
      </c>
      <c r="E41" s="26" t="s">
        <v>249</v>
      </c>
      <c r="F41" s="26"/>
      <c r="G41" s="26"/>
      <c r="H41" s="26" t="s">
        <v>249</v>
      </c>
      <c r="I41" s="26" t="s">
        <v>95</v>
      </c>
      <c r="J41" s="26">
        <v>3000</v>
      </c>
      <c r="K41" s="100">
        <v>1</v>
      </c>
      <c r="L41" s="43">
        <f>SUM(J41*K41)</f>
        <v>3000</v>
      </c>
      <c r="M41" s="26" t="s">
        <v>65</v>
      </c>
      <c r="N41" s="26"/>
      <c r="O41" s="129">
        <v>43648</v>
      </c>
      <c r="P41" s="44">
        <f>SUM(L41)</f>
        <v>3000</v>
      </c>
      <c r="Q41" s="44">
        <v>3000</v>
      </c>
      <c r="R41" s="44"/>
      <c r="S41" s="26"/>
      <c r="T41" s="154"/>
      <c r="U41" s="153"/>
      <c r="V41" s="153"/>
      <c r="W41" s="153"/>
      <c r="X41" s="153"/>
      <c r="Y41" s="153"/>
      <c r="Z41" s="155"/>
      <c r="AA41" s="155"/>
    </row>
    <row r="42" ht="26.15" customHeight="1" spans="1:27">
      <c r="A42" s="43">
        <v>3</v>
      </c>
      <c r="B42" s="27" t="s">
        <v>44</v>
      </c>
      <c r="C42" s="27"/>
      <c r="D42" s="26" t="s">
        <v>1650</v>
      </c>
      <c r="E42" s="26" t="s">
        <v>1645</v>
      </c>
      <c r="F42" s="26"/>
      <c r="G42" s="26"/>
      <c r="H42" s="26" t="s">
        <v>1645</v>
      </c>
      <c r="I42" s="26" t="s">
        <v>95</v>
      </c>
      <c r="J42" s="26">
        <v>1200</v>
      </c>
      <c r="K42" s="100">
        <v>1</v>
      </c>
      <c r="L42" s="43">
        <f>SUM(J42*K42)</f>
        <v>1200</v>
      </c>
      <c r="M42" s="26" t="s">
        <v>65</v>
      </c>
      <c r="N42" s="26"/>
      <c r="O42" s="129">
        <v>43558</v>
      </c>
      <c r="P42" s="44">
        <v>1200</v>
      </c>
      <c r="Q42" s="44">
        <v>1200</v>
      </c>
      <c r="R42" s="44"/>
      <c r="S42" s="26"/>
      <c r="T42" s="154"/>
      <c r="U42" s="153"/>
      <c r="V42" s="153"/>
      <c r="W42" s="153"/>
      <c r="X42" s="153"/>
      <c r="Y42" s="153"/>
      <c r="Z42" s="155"/>
      <c r="AA42" s="155"/>
    </row>
    <row r="43" ht="26.15" customHeight="1" spans="1:27">
      <c r="A43" s="43">
        <v>4</v>
      </c>
      <c r="B43" s="27" t="s">
        <v>44</v>
      </c>
      <c r="C43" s="27"/>
      <c r="D43" s="26" t="s">
        <v>1650</v>
      </c>
      <c r="E43" s="26" t="s">
        <v>1639</v>
      </c>
      <c r="F43" s="26"/>
      <c r="G43" s="26"/>
      <c r="H43" s="26" t="s">
        <v>1640</v>
      </c>
      <c r="I43" s="26" t="s">
        <v>290</v>
      </c>
      <c r="J43" s="26">
        <v>40</v>
      </c>
      <c r="K43" s="100">
        <v>70</v>
      </c>
      <c r="L43" s="43">
        <f>SUM(J43*K43)</f>
        <v>2800</v>
      </c>
      <c r="M43" s="26" t="s">
        <v>65</v>
      </c>
      <c r="N43" s="26"/>
      <c r="O43" s="129">
        <v>43620</v>
      </c>
      <c r="P43" s="44">
        <f>SUM(L43)</f>
        <v>2800</v>
      </c>
      <c r="Q43" s="44">
        <v>2800</v>
      </c>
      <c r="R43" s="44"/>
      <c r="S43" s="26"/>
      <c r="T43" s="154"/>
      <c r="U43" s="153"/>
      <c r="V43" s="153"/>
      <c r="W43" s="153"/>
      <c r="X43" s="153"/>
      <c r="Y43" s="153"/>
      <c r="Z43" s="155"/>
      <c r="AA43" s="155"/>
    </row>
    <row r="44" ht="26.15" customHeight="1" spans="1:27">
      <c r="A44" s="43">
        <v>5</v>
      </c>
      <c r="B44" s="27" t="s">
        <v>44</v>
      </c>
      <c r="C44" s="27"/>
      <c r="D44" s="26" t="s">
        <v>1650</v>
      </c>
      <c r="E44" s="26" t="s">
        <v>339</v>
      </c>
      <c r="F44" s="26"/>
      <c r="G44" s="26"/>
      <c r="H44" s="26" t="s">
        <v>1651</v>
      </c>
      <c r="I44" s="26" t="s">
        <v>105</v>
      </c>
      <c r="J44" s="26">
        <v>40</v>
      </c>
      <c r="K44" s="26">
        <v>80</v>
      </c>
      <c r="L44" s="43">
        <v>3200</v>
      </c>
      <c r="M44" s="26" t="s">
        <v>65</v>
      </c>
      <c r="N44" s="26"/>
      <c r="O44" s="129">
        <v>43804</v>
      </c>
      <c r="P44" s="44">
        <v>3200</v>
      </c>
      <c r="Q44" s="44">
        <v>3200</v>
      </c>
      <c r="R44" s="44"/>
      <c r="S44" s="26"/>
      <c r="T44" s="154"/>
      <c r="U44" s="153"/>
      <c r="V44" s="153"/>
      <c r="W44" s="153"/>
      <c r="X44" s="153"/>
      <c r="Y44" s="153"/>
      <c r="Z44" s="155"/>
      <c r="AA44" s="155"/>
    </row>
    <row r="45" ht="26.15" customHeight="1" spans="1:27">
      <c r="A45" s="43">
        <v>6</v>
      </c>
      <c r="B45" s="27" t="s">
        <v>44</v>
      </c>
      <c r="C45" s="27"/>
      <c r="D45" s="26" t="s">
        <v>1650</v>
      </c>
      <c r="E45" s="26" t="s">
        <v>1611</v>
      </c>
      <c r="F45" s="26"/>
      <c r="G45" s="26"/>
      <c r="H45" s="26" t="s">
        <v>1638</v>
      </c>
      <c r="I45" s="26" t="s">
        <v>95</v>
      </c>
      <c r="J45" s="26">
        <v>2000</v>
      </c>
      <c r="K45" s="100">
        <v>1</v>
      </c>
      <c r="L45" s="43">
        <f>SUM(J45*K45)</f>
        <v>2000</v>
      </c>
      <c r="M45" s="26" t="s">
        <v>65</v>
      </c>
      <c r="N45" s="26"/>
      <c r="O45" s="129">
        <v>43744</v>
      </c>
      <c r="P45" s="44">
        <f>SUM(L45)</f>
        <v>2000</v>
      </c>
      <c r="Q45" s="44">
        <v>2000</v>
      </c>
      <c r="R45" s="44"/>
      <c r="S45" s="26"/>
      <c r="T45" s="154"/>
      <c r="U45" s="153"/>
      <c r="V45" s="153"/>
      <c r="W45" s="153"/>
      <c r="X45" s="153"/>
      <c r="Y45" s="153"/>
      <c r="Z45" s="155"/>
      <c r="AA45" s="155"/>
    </row>
    <row r="46" ht="26.15" customHeight="1" spans="1:27">
      <c r="A46" s="43">
        <v>7</v>
      </c>
      <c r="B46" s="27" t="s">
        <v>44</v>
      </c>
      <c r="C46" s="27"/>
      <c r="D46" s="26" t="s">
        <v>1650</v>
      </c>
      <c r="E46" s="26" t="s">
        <v>1631</v>
      </c>
      <c r="F46" s="26"/>
      <c r="G46" s="26"/>
      <c r="H46" s="26" t="s">
        <v>1652</v>
      </c>
      <c r="I46" s="26" t="s">
        <v>114</v>
      </c>
      <c r="J46" s="26">
        <v>1800</v>
      </c>
      <c r="K46" s="100">
        <v>1</v>
      </c>
      <c r="L46" s="43">
        <f>SUM(J46*K46)</f>
        <v>1800</v>
      </c>
      <c r="M46" s="26" t="s">
        <v>65</v>
      </c>
      <c r="N46" s="26"/>
      <c r="O46" s="129">
        <v>43770</v>
      </c>
      <c r="P46" s="44">
        <f>SUM(L46)</f>
        <v>1800</v>
      </c>
      <c r="Q46" s="44">
        <v>1800</v>
      </c>
      <c r="R46" s="44"/>
      <c r="S46" s="26"/>
      <c r="T46" s="154"/>
      <c r="U46" s="153"/>
      <c r="V46" s="153"/>
      <c r="W46" s="153"/>
      <c r="X46" s="153"/>
      <c r="Y46" s="153"/>
      <c r="Z46" s="155"/>
      <c r="AA46" s="155"/>
    </row>
    <row r="47" ht="26.15" customHeight="1" spans="1:27">
      <c r="A47" s="200" t="s">
        <v>1653</v>
      </c>
      <c r="B47" s="201"/>
      <c r="C47" s="201"/>
      <c r="D47" s="201"/>
      <c r="E47" s="202"/>
      <c r="F47" s="75"/>
      <c r="G47" s="75"/>
      <c r="H47" s="203"/>
      <c r="I47" s="203"/>
      <c r="J47" s="203"/>
      <c r="K47" s="203"/>
      <c r="L47" s="80">
        <v>18000</v>
      </c>
      <c r="M47" s="75"/>
      <c r="N47" s="75"/>
      <c r="O47" s="75"/>
      <c r="P47" s="89">
        <v>18000</v>
      </c>
      <c r="Q47" s="89">
        <v>18000</v>
      </c>
      <c r="R47" s="89"/>
      <c r="S47" s="205"/>
      <c r="T47" s="154"/>
      <c r="U47" s="206"/>
      <c r="V47" s="153"/>
      <c r="W47" s="153"/>
      <c r="X47" s="153"/>
      <c r="Y47" s="153"/>
      <c r="Z47" s="155"/>
      <c r="AA47" s="155"/>
    </row>
    <row r="48" ht="26.15" customHeight="1" spans="1:27">
      <c r="A48" s="43">
        <v>1</v>
      </c>
      <c r="B48" s="27" t="s">
        <v>44</v>
      </c>
      <c r="C48" s="27"/>
      <c r="D48" s="26" t="s">
        <v>1654</v>
      </c>
      <c r="E48" s="26" t="s">
        <v>249</v>
      </c>
      <c r="F48" s="26"/>
      <c r="G48" s="26"/>
      <c r="H48" s="26" t="s">
        <v>249</v>
      </c>
      <c r="I48" s="26" t="s">
        <v>95</v>
      </c>
      <c r="J48" s="26">
        <v>3000</v>
      </c>
      <c r="K48" s="100">
        <v>1</v>
      </c>
      <c r="L48" s="43">
        <f t="shared" ref="L48:L53" si="8">SUM(J48*K48)</f>
        <v>3000</v>
      </c>
      <c r="M48" s="26" t="s">
        <v>65</v>
      </c>
      <c r="N48" s="26"/>
      <c r="O48" s="129">
        <v>43770</v>
      </c>
      <c r="P48" s="44">
        <f>SUM(L48)</f>
        <v>3000</v>
      </c>
      <c r="Q48" s="44">
        <v>3000</v>
      </c>
      <c r="R48" s="44"/>
      <c r="S48" s="26"/>
      <c r="T48" s="154"/>
      <c r="U48" s="153"/>
      <c r="V48" s="153"/>
      <c r="W48" s="153"/>
      <c r="X48" s="153"/>
      <c r="Y48" s="153"/>
      <c r="Z48" s="155"/>
      <c r="AA48" s="155"/>
    </row>
    <row r="49" ht="26.15" customHeight="1" spans="1:27">
      <c r="A49" s="43">
        <v>2</v>
      </c>
      <c r="B49" s="27" t="s">
        <v>44</v>
      </c>
      <c r="C49" s="27"/>
      <c r="D49" s="26" t="s">
        <v>1654</v>
      </c>
      <c r="E49" s="26" t="s">
        <v>339</v>
      </c>
      <c r="F49" s="26"/>
      <c r="G49" s="26"/>
      <c r="H49" s="26" t="s">
        <v>1651</v>
      </c>
      <c r="I49" s="26" t="s">
        <v>105</v>
      </c>
      <c r="J49" s="26">
        <v>80</v>
      </c>
      <c r="K49" s="26">
        <v>40</v>
      </c>
      <c r="L49" s="43">
        <f t="shared" si="8"/>
        <v>3200</v>
      </c>
      <c r="M49" s="26" t="s">
        <v>65</v>
      </c>
      <c r="N49" s="26"/>
      <c r="O49" s="129">
        <v>43648</v>
      </c>
      <c r="P49" s="44">
        <v>3200</v>
      </c>
      <c r="Q49" s="44">
        <v>3200</v>
      </c>
      <c r="R49" s="44"/>
      <c r="S49" s="26"/>
      <c r="T49" s="154"/>
      <c r="U49" s="153"/>
      <c r="V49" s="153"/>
      <c r="W49" s="153"/>
      <c r="X49" s="153"/>
      <c r="Y49" s="153"/>
      <c r="Z49" s="155"/>
      <c r="AA49" s="155"/>
    </row>
    <row r="50" ht="26.15" customHeight="1" spans="1:27">
      <c r="A50" s="43">
        <v>3</v>
      </c>
      <c r="B50" s="27" t="s">
        <v>44</v>
      </c>
      <c r="C50" s="27"/>
      <c r="D50" s="26" t="s">
        <v>1654</v>
      </c>
      <c r="E50" s="26" t="s">
        <v>1631</v>
      </c>
      <c r="F50" s="26"/>
      <c r="G50" s="26"/>
      <c r="H50" s="26" t="s">
        <v>1655</v>
      </c>
      <c r="I50" s="26" t="s">
        <v>114</v>
      </c>
      <c r="J50" s="26">
        <v>2800</v>
      </c>
      <c r="K50" s="100">
        <v>1</v>
      </c>
      <c r="L50" s="43">
        <f t="shared" si="8"/>
        <v>2800</v>
      </c>
      <c r="M50" s="26" t="s">
        <v>65</v>
      </c>
      <c r="N50" s="26"/>
      <c r="O50" s="129">
        <v>43558</v>
      </c>
      <c r="P50" s="44">
        <f>SUM(L50)</f>
        <v>2800</v>
      </c>
      <c r="Q50" s="44">
        <v>1800</v>
      </c>
      <c r="R50" s="44"/>
      <c r="S50" s="26"/>
      <c r="T50" s="154"/>
      <c r="U50" s="153"/>
      <c r="V50" s="153"/>
      <c r="W50" s="153"/>
      <c r="X50" s="153"/>
      <c r="Y50" s="153"/>
      <c r="Z50" s="155"/>
      <c r="AA50" s="155"/>
    </row>
    <row r="51" ht="26.15" customHeight="1" spans="1:27">
      <c r="A51" s="43">
        <v>4</v>
      </c>
      <c r="B51" s="27" t="s">
        <v>44</v>
      </c>
      <c r="C51" s="27"/>
      <c r="D51" s="26" t="s">
        <v>1654</v>
      </c>
      <c r="E51" s="26" t="s">
        <v>1641</v>
      </c>
      <c r="F51" s="26"/>
      <c r="G51" s="26"/>
      <c r="H51" s="26" t="s">
        <v>1642</v>
      </c>
      <c r="I51" s="26" t="s">
        <v>95</v>
      </c>
      <c r="J51" s="26">
        <v>4000</v>
      </c>
      <c r="K51" s="100">
        <v>1</v>
      </c>
      <c r="L51" s="43">
        <f t="shared" si="8"/>
        <v>4000</v>
      </c>
      <c r="M51" s="26" t="s">
        <v>65</v>
      </c>
      <c r="N51" s="26"/>
      <c r="O51" s="129">
        <v>43620</v>
      </c>
      <c r="P51" s="44">
        <f>SUM(L51)</f>
        <v>4000</v>
      </c>
      <c r="Q51" s="44">
        <v>4000</v>
      </c>
      <c r="R51" s="44"/>
      <c r="S51" s="26"/>
      <c r="T51" s="154"/>
      <c r="U51" s="153"/>
      <c r="V51" s="153"/>
      <c r="W51" s="153"/>
      <c r="X51" s="153"/>
      <c r="Y51" s="153"/>
      <c r="Z51" s="155"/>
      <c r="AA51" s="155"/>
    </row>
    <row r="52" ht="26.15" customHeight="1" spans="1:27">
      <c r="A52" s="43">
        <v>5</v>
      </c>
      <c r="B52" s="27" t="s">
        <v>44</v>
      </c>
      <c r="C52" s="27"/>
      <c r="D52" s="26" t="s">
        <v>1654</v>
      </c>
      <c r="E52" s="26" t="s">
        <v>1648</v>
      </c>
      <c r="F52" s="26"/>
      <c r="G52" s="26"/>
      <c r="H52" s="26" t="s">
        <v>1656</v>
      </c>
      <c r="I52" s="26" t="s">
        <v>95</v>
      </c>
      <c r="J52" s="26">
        <v>2200</v>
      </c>
      <c r="K52" s="100">
        <v>1</v>
      </c>
      <c r="L52" s="43">
        <f t="shared" si="8"/>
        <v>2200</v>
      </c>
      <c r="M52" s="26" t="s">
        <v>65</v>
      </c>
      <c r="N52" s="26"/>
      <c r="O52" s="129">
        <v>43804</v>
      </c>
      <c r="P52" s="44">
        <f>SUM(L52)</f>
        <v>2200</v>
      </c>
      <c r="Q52" s="44">
        <v>2200</v>
      </c>
      <c r="R52" s="44">
        <f>SUM(P52-Q52)</f>
        <v>0</v>
      </c>
      <c r="S52" s="26"/>
      <c r="T52" s="154"/>
      <c r="U52" s="153"/>
      <c r="V52" s="153"/>
      <c r="W52" s="153"/>
      <c r="X52" s="153"/>
      <c r="Y52" s="153"/>
      <c r="Z52" s="155"/>
      <c r="AA52" s="155"/>
    </row>
    <row r="53" ht="26.15" customHeight="1" spans="1:27">
      <c r="A53" s="43">
        <v>6</v>
      </c>
      <c r="B53" s="27" t="s">
        <v>44</v>
      </c>
      <c r="C53" s="27"/>
      <c r="D53" s="26" t="s">
        <v>1654</v>
      </c>
      <c r="E53" s="26" t="s">
        <v>1639</v>
      </c>
      <c r="F53" s="26"/>
      <c r="G53" s="26"/>
      <c r="H53" s="26" t="s">
        <v>1639</v>
      </c>
      <c r="I53" s="26" t="s">
        <v>290</v>
      </c>
      <c r="J53" s="26">
        <v>70</v>
      </c>
      <c r="K53" s="100">
        <v>40</v>
      </c>
      <c r="L53" s="43">
        <f t="shared" si="8"/>
        <v>2800</v>
      </c>
      <c r="M53" s="26" t="s">
        <v>65</v>
      </c>
      <c r="N53" s="26"/>
      <c r="O53" s="129">
        <v>43744</v>
      </c>
      <c r="P53" s="44">
        <f>SUM(L53)</f>
        <v>2800</v>
      </c>
      <c r="Q53" s="44">
        <v>2800</v>
      </c>
      <c r="R53" s="44"/>
      <c r="S53" s="26"/>
      <c r="T53" s="154"/>
      <c r="U53" s="153"/>
      <c r="V53" s="153"/>
      <c r="W53" s="153"/>
      <c r="X53" s="153"/>
      <c r="Y53" s="153"/>
      <c r="Z53" s="155"/>
      <c r="AA53" s="155"/>
    </row>
    <row r="54" spans="1:27">
      <c r="A54" s="1"/>
      <c r="B54" s="1"/>
      <c r="C54" s="1"/>
      <c r="D54" s="3"/>
      <c r="E54" s="2"/>
      <c r="F54" s="2"/>
      <c r="G54" s="2"/>
      <c r="H54" s="3"/>
      <c r="I54" s="210"/>
      <c r="J54" s="1"/>
      <c r="K54" s="2"/>
      <c r="L54" s="31"/>
      <c r="M54" s="2"/>
      <c r="N54" s="3"/>
      <c r="O54" s="32"/>
      <c r="P54" s="33"/>
      <c r="Q54" s="33"/>
      <c r="R54" s="33"/>
      <c r="S54" s="2"/>
      <c r="T54" s="1"/>
      <c r="U54" s="2"/>
      <c r="V54" s="2"/>
      <c r="W54" s="2"/>
      <c r="X54" s="2"/>
      <c r="Y54" s="2"/>
      <c r="Z54" s="31"/>
      <c r="AA54" s="31"/>
    </row>
    <row r="55" spans="1:27">
      <c r="A55" s="1"/>
      <c r="B55" s="1"/>
      <c r="C55" s="1"/>
      <c r="D55" s="3"/>
      <c r="E55" s="2"/>
      <c r="F55" s="2"/>
      <c r="G55" s="2"/>
      <c r="H55" s="3"/>
      <c r="I55" s="210"/>
      <c r="J55" s="1"/>
      <c r="K55" s="2"/>
      <c r="L55" s="31"/>
      <c r="M55" s="2"/>
      <c r="N55" s="3"/>
      <c r="O55" s="32"/>
      <c r="P55" s="33"/>
      <c r="Q55" s="33"/>
      <c r="R55" s="33"/>
      <c r="S55" s="2"/>
      <c r="T55" s="1"/>
      <c r="U55" s="2"/>
      <c r="V55" s="2"/>
      <c r="W55" s="2"/>
      <c r="X55" s="2"/>
      <c r="Y55" s="2"/>
      <c r="Z55" s="31"/>
      <c r="AA55" s="31"/>
    </row>
    <row r="56" spans="1:27">
      <c r="A56" s="1"/>
      <c r="B56" s="1"/>
      <c r="C56" s="1"/>
      <c r="D56" s="3"/>
      <c r="E56" s="2"/>
      <c r="F56" s="2"/>
      <c r="G56" s="2"/>
      <c r="H56" s="3"/>
      <c r="I56" s="210"/>
      <c r="J56" s="1"/>
      <c r="K56" s="2"/>
      <c r="L56" s="31"/>
      <c r="M56" s="2"/>
      <c r="N56" s="3"/>
      <c r="O56" s="32"/>
      <c r="P56" s="33"/>
      <c r="Q56" s="33"/>
      <c r="R56" s="33"/>
      <c r="S56" s="2"/>
      <c r="T56" s="1"/>
      <c r="U56" s="2"/>
      <c r="V56" s="2"/>
      <c r="W56" s="2"/>
      <c r="X56" s="2"/>
      <c r="Y56" s="2"/>
      <c r="Z56" s="31"/>
      <c r="AA56" s="31"/>
    </row>
    <row r="57" spans="1:27">
      <c r="A57" s="1"/>
      <c r="B57" s="1"/>
      <c r="C57" s="1"/>
      <c r="D57" s="3"/>
      <c r="E57" s="2"/>
      <c r="F57" s="2"/>
      <c r="G57" s="2"/>
      <c r="H57" s="3"/>
      <c r="I57" s="210"/>
      <c r="J57" s="1"/>
      <c r="K57" s="2"/>
      <c r="L57" s="31"/>
      <c r="M57" s="2"/>
      <c r="N57" s="3"/>
      <c r="O57" s="32"/>
      <c r="P57" s="33"/>
      <c r="Q57" s="33"/>
      <c r="R57" s="33"/>
      <c r="S57" s="2"/>
      <c r="T57" s="1"/>
      <c r="U57" s="2"/>
      <c r="V57" s="2"/>
      <c r="W57" s="2"/>
      <c r="X57" s="2"/>
      <c r="Y57" s="2"/>
      <c r="Z57" s="31"/>
      <c r="AA57" s="31"/>
    </row>
    <row r="58" spans="1:27">
      <c r="A58" s="1"/>
      <c r="B58" s="1"/>
      <c r="C58" s="1"/>
      <c r="D58" s="3"/>
      <c r="E58" s="2"/>
      <c r="F58" s="2"/>
      <c r="G58" s="2"/>
      <c r="H58" s="3"/>
      <c r="I58" s="210"/>
      <c r="J58" s="1"/>
      <c r="K58" s="2"/>
      <c r="L58" s="31"/>
      <c r="M58" s="2"/>
      <c r="N58" s="3"/>
      <c r="O58" s="32"/>
      <c r="P58" s="33"/>
      <c r="Q58" s="33"/>
      <c r="R58" s="33"/>
      <c r="S58" s="2"/>
      <c r="T58" s="1"/>
      <c r="U58" s="2"/>
      <c r="V58" s="2"/>
      <c r="W58" s="2"/>
      <c r="X58" s="2"/>
      <c r="Y58" s="2"/>
      <c r="Z58" s="31"/>
      <c r="AA58" s="31"/>
    </row>
    <row r="59" spans="1:27">
      <c r="A59" s="1"/>
      <c r="B59" s="1"/>
      <c r="C59" s="1"/>
      <c r="D59" s="3"/>
      <c r="E59" s="2"/>
      <c r="F59" s="2"/>
      <c r="G59" s="2"/>
      <c r="H59" s="3"/>
      <c r="I59" s="210"/>
      <c r="J59" s="1"/>
      <c r="K59" s="2"/>
      <c r="L59" s="31"/>
      <c r="M59" s="2"/>
      <c r="N59" s="3"/>
      <c r="O59" s="32"/>
      <c r="P59" s="33"/>
      <c r="Q59" s="33"/>
      <c r="R59" s="33"/>
      <c r="S59" s="2"/>
      <c r="T59" s="1"/>
      <c r="U59" s="2"/>
      <c r="V59" s="2"/>
      <c r="W59" s="2"/>
      <c r="X59" s="2"/>
      <c r="Y59" s="2"/>
      <c r="Z59" s="31"/>
      <c r="AA59" s="31"/>
    </row>
    <row r="60" spans="1:27">
      <c r="A60" s="1"/>
      <c r="B60" s="1"/>
      <c r="C60" s="1"/>
      <c r="D60" s="3"/>
      <c r="E60" s="2"/>
      <c r="F60" s="2"/>
      <c r="G60" s="2"/>
      <c r="H60" s="3"/>
      <c r="I60" s="210"/>
      <c r="J60" s="1"/>
      <c r="K60" s="2"/>
      <c r="L60" s="31"/>
      <c r="M60" s="2"/>
      <c r="N60" s="3"/>
      <c r="O60" s="32"/>
      <c r="P60" s="33"/>
      <c r="Q60" s="33"/>
      <c r="R60" s="33"/>
      <c r="S60" s="2"/>
      <c r="T60" s="1"/>
      <c r="U60" s="2"/>
      <c r="V60" s="2"/>
      <c r="W60" s="2"/>
      <c r="X60" s="2"/>
      <c r="Y60" s="2"/>
      <c r="Z60" s="31"/>
      <c r="AA60" s="31"/>
    </row>
    <row r="61" spans="1:27">
      <c r="A61" s="1"/>
      <c r="B61" s="1"/>
      <c r="C61" s="1"/>
      <c r="D61" s="3"/>
      <c r="E61" s="2"/>
      <c r="F61" s="2"/>
      <c r="G61" s="2"/>
      <c r="H61" s="3"/>
      <c r="I61" s="210"/>
      <c r="J61" s="1"/>
      <c r="K61" s="2"/>
      <c r="L61" s="31"/>
      <c r="M61" s="2"/>
      <c r="N61" s="3"/>
      <c r="O61" s="32"/>
      <c r="P61" s="33"/>
      <c r="Q61" s="33"/>
      <c r="R61" s="33"/>
      <c r="S61" s="2"/>
      <c r="T61" s="1"/>
      <c r="U61" s="2"/>
      <c r="V61" s="2"/>
      <c r="W61" s="2"/>
      <c r="X61" s="2"/>
      <c r="Y61" s="2"/>
      <c r="Z61" s="31"/>
      <c r="AA61" s="31"/>
    </row>
    <row r="62" spans="1:27">
      <c r="A62" s="1"/>
      <c r="B62" s="1"/>
      <c r="C62" s="1"/>
      <c r="D62" s="3"/>
      <c r="E62" s="2"/>
      <c r="F62" s="2"/>
      <c r="G62" s="2"/>
      <c r="H62" s="3"/>
      <c r="I62" s="210"/>
      <c r="J62" s="1"/>
      <c r="K62" s="2"/>
      <c r="L62" s="31"/>
      <c r="M62" s="2"/>
      <c r="N62" s="3"/>
      <c r="O62" s="32"/>
      <c r="P62" s="33"/>
      <c r="Q62" s="33"/>
      <c r="R62" s="33"/>
      <c r="S62" s="2"/>
      <c r="T62" s="1"/>
      <c r="U62" s="2"/>
      <c r="V62" s="2"/>
      <c r="W62" s="2"/>
      <c r="X62" s="2"/>
      <c r="Y62" s="2"/>
      <c r="Z62" s="31"/>
      <c r="AA62" s="31"/>
    </row>
    <row r="63" spans="1:27">
      <c r="A63" s="1"/>
      <c r="B63" s="1"/>
      <c r="C63" s="1"/>
      <c r="D63" s="3"/>
      <c r="E63" s="2"/>
      <c r="F63" s="2"/>
      <c r="G63" s="2"/>
      <c r="H63" s="3"/>
      <c r="I63" s="210"/>
      <c r="J63" s="1"/>
      <c r="K63" s="2"/>
      <c r="L63" s="31"/>
      <c r="M63" s="2"/>
      <c r="N63" s="3"/>
      <c r="O63" s="32"/>
      <c r="P63" s="33"/>
      <c r="Q63" s="33"/>
      <c r="R63" s="33"/>
      <c r="S63" s="2"/>
      <c r="T63" s="1"/>
      <c r="U63" s="2"/>
      <c r="V63" s="2"/>
      <c r="W63" s="2"/>
      <c r="X63" s="2"/>
      <c r="Y63" s="2"/>
      <c r="Z63" s="31"/>
      <c r="AA63" s="31"/>
    </row>
    <row r="64" spans="1:27">
      <c r="A64" s="1"/>
      <c r="B64" s="1"/>
      <c r="C64" s="1"/>
      <c r="D64" s="3"/>
      <c r="E64" s="2"/>
      <c r="F64" s="2"/>
      <c r="G64" s="2"/>
      <c r="H64" s="3"/>
      <c r="I64" s="210"/>
      <c r="J64" s="1"/>
      <c r="K64" s="2"/>
      <c r="L64" s="31"/>
      <c r="M64" s="2"/>
      <c r="N64" s="3"/>
      <c r="O64" s="32"/>
      <c r="P64" s="33"/>
      <c r="Q64" s="33"/>
      <c r="R64" s="33"/>
      <c r="S64" s="2"/>
      <c r="T64" s="1"/>
      <c r="U64" s="2"/>
      <c r="V64" s="2"/>
      <c r="W64" s="2"/>
      <c r="X64" s="2"/>
      <c r="Y64" s="2"/>
      <c r="Z64" s="31"/>
      <c r="AA64" s="31"/>
    </row>
    <row r="65" spans="1:27">
      <c r="A65" s="1"/>
      <c r="B65" s="1"/>
      <c r="C65" s="1"/>
      <c r="D65" s="3"/>
      <c r="E65" s="2"/>
      <c r="F65" s="2"/>
      <c r="G65" s="2"/>
      <c r="H65" s="3"/>
      <c r="I65" s="210"/>
      <c r="J65" s="1"/>
      <c r="K65" s="2"/>
      <c r="L65" s="31"/>
      <c r="M65" s="2"/>
      <c r="N65" s="3"/>
      <c r="O65" s="32"/>
      <c r="P65" s="33"/>
      <c r="Q65" s="33"/>
      <c r="R65" s="33"/>
      <c r="S65" s="2"/>
      <c r="T65" s="1"/>
      <c r="U65" s="2"/>
      <c r="V65" s="2"/>
      <c r="W65" s="2"/>
      <c r="X65" s="2"/>
      <c r="Y65" s="2"/>
      <c r="Z65" s="31"/>
      <c r="AA65" s="31"/>
    </row>
    <row r="66" spans="1:27">
      <c r="A66" s="1"/>
      <c r="B66" s="1"/>
      <c r="C66" s="1"/>
      <c r="D66" s="3"/>
      <c r="E66" s="2"/>
      <c r="F66" s="2"/>
      <c r="G66" s="2"/>
      <c r="H66" s="3"/>
      <c r="I66" s="210"/>
      <c r="J66" s="1"/>
      <c r="K66" s="2"/>
      <c r="L66" s="31"/>
      <c r="M66" s="2"/>
      <c r="N66" s="3"/>
      <c r="O66" s="32"/>
      <c r="P66" s="33"/>
      <c r="Q66" s="33"/>
      <c r="R66" s="33"/>
      <c r="S66" s="2"/>
      <c r="T66" s="1"/>
      <c r="U66" s="2"/>
      <c r="V66" s="2"/>
      <c r="W66" s="2"/>
      <c r="X66" s="2"/>
      <c r="Y66" s="2"/>
      <c r="Z66" s="31"/>
      <c r="AA66" s="31"/>
    </row>
    <row r="67" spans="1:27">
      <c r="A67" s="1"/>
      <c r="B67" s="1"/>
      <c r="C67" s="1"/>
      <c r="D67" s="3"/>
      <c r="E67" s="2"/>
      <c r="F67" s="2"/>
      <c r="G67" s="2"/>
      <c r="H67" s="3"/>
      <c r="I67" s="210"/>
      <c r="J67" s="1"/>
      <c r="K67" s="2"/>
      <c r="L67" s="31"/>
      <c r="M67" s="2"/>
      <c r="N67" s="3"/>
      <c r="O67" s="32"/>
      <c r="P67" s="33"/>
      <c r="Q67" s="33"/>
      <c r="R67" s="33"/>
      <c r="S67" s="2"/>
      <c r="T67" s="1"/>
      <c r="U67" s="2"/>
      <c r="V67" s="2"/>
      <c r="W67" s="2"/>
      <c r="X67" s="2"/>
      <c r="Y67" s="2"/>
      <c r="Z67" s="31"/>
      <c r="AA67" s="31"/>
    </row>
    <row r="68" spans="1:27">
      <c r="A68" s="1"/>
      <c r="B68" s="1"/>
      <c r="C68" s="1"/>
      <c r="D68" s="3"/>
      <c r="E68" s="2"/>
      <c r="F68" s="2"/>
      <c r="G68" s="2"/>
      <c r="H68" s="3"/>
      <c r="I68" s="210"/>
      <c r="J68" s="1"/>
      <c r="K68" s="2"/>
      <c r="L68" s="31"/>
      <c r="M68" s="2"/>
      <c r="N68" s="3"/>
      <c r="O68" s="32"/>
      <c r="P68" s="33"/>
      <c r="Q68" s="33"/>
      <c r="R68" s="33"/>
      <c r="S68" s="2"/>
      <c r="T68" s="1"/>
      <c r="U68" s="2"/>
      <c r="V68" s="2"/>
      <c r="W68" s="2"/>
      <c r="X68" s="2"/>
      <c r="Y68" s="2"/>
      <c r="Z68" s="31"/>
      <c r="AA68" s="31"/>
    </row>
    <row r="69" spans="1:27">
      <c r="A69" s="1"/>
      <c r="B69" s="1"/>
      <c r="C69" s="1"/>
      <c r="D69" s="3"/>
      <c r="E69" s="2"/>
      <c r="F69" s="2"/>
      <c r="G69" s="2"/>
      <c r="H69" s="3"/>
      <c r="I69" s="210"/>
      <c r="J69" s="1"/>
      <c r="K69" s="2"/>
      <c r="L69" s="31"/>
      <c r="M69" s="2"/>
      <c r="N69" s="3"/>
      <c r="O69" s="32"/>
      <c r="P69" s="33"/>
      <c r="Q69" s="33"/>
      <c r="R69" s="33"/>
      <c r="S69" s="2"/>
      <c r="T69" s="1"/>
      <c r="U69" s="2"/>
      <c r="V69" s="2"/>
      <c r="W69" s="2"/>
      <c r="X69" s="2"/>
      <c r="Y69" s="2"/>
      <c r="Z69" s="31"/>
      <c r="AA69" s="31"/>
    </row>
    <row r="70" spans="1:27">
      <c r="A70" s="1"/>
      <c r="B70" s="1"/>
      <c r="C70" s="1"/>
      <c r="D70" s="3"/>
      <c r="E70" s="2"/>
      <c r="F70" s="2"/>
      <c r="G70" s="2"/>
      <c r="H70" s="3"/>
      <c r="I70" s="210"/>
      <c r="J70" s="1"/>
      <c r="K70" s="2"/>
      <c r="L70" s="31"/>
      <c r="M70" s="2"/>
      <c r="N70" s="3"/>
      <c r="O70" s="32"/>
      <c r="P70" s="33"/>
      <c r="Q70" s="33"/>
      <c r="R70" s="33"/>
      <c r="S70" s="2"/>
      <c r="T70" s="1"/>
      <c r="U70" s="2"/>
      <c r="V70" s="2"/>
      <c r="W70" s="2"/>
      <c r="X70" s="2"/>
      <c r="Y70" s="2"/>
      <c r="Z70" s="31"/>
      <c r="AA70" s="31"/>
    </row>
    <row r="71" spans="1:27">
      <c r="A71" s="1"/>
      <c r="B71" s="1"/>
      <c r="C71" s="1"/>
      <c r="D71" s="3"/>
      <c r="E71" s="2"/>
      <c r="F71" s="2"/>
      <c r="G71" s="2"/>
      <c r="H71" s="3"/>
      <c r="I71" s="210"/>
      <c r="J71" s="1"/>
      <c r="K71" s="2"/>
      <c r="L71" s="31"/>
      <c r="M71" s="2"/>
      <c r="N71" s="3"/>
      <c r="O71" s="32"/>
      <c r="P71" s="33"/>
      <c r="Q71" s="33"/>
      <c r="R71" s="33"/>
      <c r="S71" s="2"/>
      <c r="T71" s="1"/>
      <c r="U71" s="2"/>
      <c r="V71" s="2"/>
      <c r="W71" s="2"/>
      <c r="X71" s="2"/>
      <c r="Y71" s="2"/>
      <c r="Z71" s="31"/>
      <c r="AA71" s="31"/>
    </row>
    <row r="72" spans="1:27">
      <c r="A72" s="1"/>
      <c r="B72" s="1"/>
      <c r="C72" s="1"/>
      <c r="D72" s="3"/>
      <c r="E72" s="2"/>
      <c r="F72" s="2"/>
      <c r="G72" s="2"/>
      <c r="H72" s="3"/>
      <c r="I72" s="210"/>
      <c r="J72" s="1"/>
      <c r="K72" s="2"/>
      <c r="L72" s="31"/>
      <c r="M72" s="2"/>
      <c r="N72" s="3"/>
      <c r="O72" s="32"/>
      <c r="P72" s="33"/>
      <c r="Q72" s="33"/>
      <c r="R72" s="33"/>
      <c r="S72" s="2"/>
      <c r="T72" s="1"/>
      <c r="U72" s="2"/>
      <c r="V72" s="2"/>
      <c r="W72" s="2"/>
      <c r="X72" s="2"/>
      <c r="Y72" s="2"/>
      <c r="Z72" s="31"/>
      <c r="AA72" s="31"/>
    </row>
    <row r="73" spans="1:27">
      <c r="A73" s="1"/>
      <c r="B73" s="1"/>
      <c r="C73" s="1"/>
      <c r="D73" s="3"/>
      <c r="E73" s="2"/>
      <c r="F73" s="2"/>
      <c r="G73" s="2"/>
      <c r="H73" s="3"/>
      <c r="I73" s="210"/>
      <c r="J73" s="1"/>
      <c r="K73" s="2"/>
      <c r="L73" s="31"/>
      <c r="M73" s="2"/>
      <c r="N73" s="3"/>
      <c r="O73" s="32"/>
      <c r="P73" s="33"/>
      <c r="Q73" s="33"/>
      <c r="R73" s="33"/>
      <c r="S73" s="2"/>
      <c r="T73" s="1"/>
      <c r="U73" s="2"/>
      <c r="V73" s="2"/>
      <c r="W73" s="2"/>
      <c r="X73" s="2"/>
      <c r="Y73" s="2"/>
      <c r="Z73" s="31"/>
      <c r="AA73" s="31"/>
    </row>
    <row r="74" spans="1:27">
      <c r="A74" s="1"/>
      <c r="B74" s="1"/>
      <c r="C74" s="1"/>
      <c r="D74" s="3"/>
      <c r="E74" s="2"/>
      <c r="F74" s="2"/>
      <c r="G74" s="2"/>
      <c r="H74" s="3"/>
      <c r="I74" s="210"/>
      <c r="J74" s="1"/>
      <c r="K74" s="2"/>
      <c r="L74" s="31"/>
      <c r="M74" s="2"/>
      <c r="N74" s="3"/>
      <c r="O74" s="32"/>
      <c r="P74" s="33"/>
      <c r="Q74" s="33"/>
      <c r="R74" s="33"/>
      <c r="S74" s="2"/>
      <c r="T74" s="1"/>
      <c r="U74" s="2"/>
      <c r="V74" s="2"/>
      <c r="W74" s="2"/>
      <c r="X74" s="2"/>
      <c r="Y74" s="2"/>
      <c r="Z74" s="31"/>
      <c r="AA74" s="31"/>
    </row>
    <row r="75" spans="1:27">
      <c r="A75" s="1"/>
      <c r="B75" s="1"/>
      <c r="C75" s="1"/>
      <c r="D75" s="3"/>
      <c r="E75" s="2"/>
      <c r="F75" s="2"/>
      <c r="G75" s="2"/>
      <c r="H75" s="3"/>
      <c r="I75" s="210"/>
      <c r="J75" s="1"/>
      <c r="K75" s="2"/>
      <c r="L75" s="31"/>
      <c r="M75" s="2"/>
      <c r="N75" s="3"/>
      <c r="O75" s="32"/>
      <c r="P75" s="33"/>
      <c r="Q75" s="33"/>
      <c r="R75" s="33"/>
      <c r="S75" s="2"/>
      <c r="T75" s="1"/>
      <c r="U75" s="2"/>
      <c r="V75" s="2"/>
      <c r="W75" s="2"/>
      <c r="X75" s="2"/>
      <c r="Y75" s="2"/>
      <c r="Z75" s="31"/>
      <c r="AA75" s="31"/>
    </row>
    <row r="76" spans="1:27">
      <c r="A76" s="1"/>
      <c r="B76" s="1"/>
      <c r="C76" s="1"/>
      <c r="D76" s="3"/>
      <c r="E76" s="2"/>
      <c r="F76" s="2"/>
      <c r="G76" s="2"/>
      <c r="H76" s="3"/>
      <c r="I76" s="210"/>
      <c r="J76" s="1"/>
      <c r="K76" s="2"/>
      <c r="L76" s="31"/>
      <c r="M76" s="2"/>
      <c r="N76" s="3"/>
      <c r="O76" s="32"/>
      <c r="P76" s="33"/>
      <c r="Q76" s="33"/>
      <c r="R76" s="33"/>
      <c r="S76" s="2"/>
      <c r="T76" s="1"/>
      <c r="U76" s="2"/>
      <c r="V76" s="2"/>
      <c r="W76" s="2"/>
      <c r="X76" s="2"/>
      <c r="Y76" s="2"/>
      <c r="Z76" s="31"/>
      <c r="AA76" s="31"/>
    </row>
    <row r="77" spans="1:27">
      <c r="A77" s="1"/>
      <c r="B77" s="1"/>
      <c r="C77" s="1"/>
      <c r="D77" s="3"/>
      <c r="E77" s="2"/>
      <c r="F77" s="2"/>
      <c r="G77" s="2"/>
      <c r="H77" s="3"/>
      <c r="I77" s="210"/>
      <c r="J77" s="1"/>
      <c r="K77" s="2"/>
      <c r="L77" s="31"/>
      <c r="M77" s="2"/>
      <c r="N77" s="3"/>
      <c r="O77" s="32"/>
      <c r="P77" s="33"/>
      <c r="Q77" s="33"/>
      <c r="R77" s="33"/>
      <c r="S77" s="2"/>
      <c r="T77" s="1"/>
      <c r="U77" s="2"/>
      <c r="V77" s="2"/>
      <c r="W77" s="2"/>
      <c r="X77" s="2"/>
      <c r="Y77" s="2"/>
      <c r="Z77" s="31"/>
      <c r="AA77" s="31"/>
    </row>
    <row r="78" spans="1:27">
      <c r="A78" s="1"/>
      <c r="B78" s="1"/>
      <c r="C78" s="1"/>
      <c r="D78" s="3"/>
      <c r="E78" s="2"/>
      <c r="F78" s="2"/>
      <c r="G78" s="2"/>
      <c r="H78" s="3"/>
      <c r="I78" s="210"/>
      <c r="J78" s="1"/>
      <c r="K78" s="2"/>
      <c r="L78" s="31"/>
      <c r="M78" s="2"/>
      <c r="N78" s="3"/>
      <c r="O78" s="32"/>
      <c r="P78" s="33"/>
      <c r="Q78" s="33"/>
      <c r="R78" s="33"/>
      <c r="S78" s="2"/>
      <c r="T78" s="1"/>
      <c r="U78" s="2"/>
      <c r="V78" s="2"/>
      <c r="W78" s="2"/>
      <c r="X78" s="2"/>
      <c r="Y78" s="2"/>
      <c r="Z78" s="31"/>
      <c r="AA78" s="31"/>
    </row>
    <row r="79" spans="1:27">
      <c r="A79" s="1"/>
      <c r="B79" s="1"/>
      <c r="C79" s="1"/>
      <c r="D79" s="3"/>
      <c r="E79" s="2"/>
      <c r="F79" s="2"/>
      <c r="G79" s="2"/>
      <c r="H79" s="3"/>
      <c r="I79" s="210"/>
      <c r="J79" s="1"/>
      <c r="K79" s="2"/>
      <c r="L79" s="31"/>
      <c r="M79" s="2"/>
      <c r="N79" s="3"/>
      <c r="O79" s="32"/>
      <c r="P79" s="33"/>
      <c r="Q79" s="33"/>
      <c r="R79" s="33"/>
      <c r="S79" s="2"/>
      <c r="T79" s="1"/>
      <c r="U79" s="2"/>
      <c r="V79" s="2"/>
      <c r="W79" s="2"/>
      <c r="X79" s="2"/>
      <c r="Y79" s="2"/>
      <c r="Z79" s="31"/>
      <c r="AA79" s="31"/>
    </row>
    <row r="80" spans="1:27">
      <c r="A80" s="1"/>
      <c r="B80" s="1"/>
      <c r="C80" s="1"/>
      <c r="D80" s="3"/>
      <c r="E80" s="2"/>
      <c r="F80" s="2"/>
      <c r="G80" s="2"/>
      <c r="H80" s="3"/>
      <c r="I80" s="210"/>
      <c r="J80" s="1"/>
      <c r="K80" s="2"/>
      <c r="L80" s="31"/>
      <c r="M80" s="2"/>
      <c r="N80" s="3"/>
      <c r="O80" s="32"/>
      <c r="P80" s="33"/>
      <c r="Q80" s="33"/>
      <c r="R80" s="33"/>
      <c r="S80" s="2"/>
      <c r="T80" s="1"/>
      <c r="U80" s="2"/>
      <c r="V80" s="2"/>
      <c r="W80" s="2"/>
      <c r="X80" s="2"/>
      <c r="Y80" s="2"/>
      <c r="Z80" s="31"/>
      <c r="AA80" s="31"/>
    </row>
    <row r="81" spans="1:27">
      <c r="A81" s="1"/>
      <c r="B81" s="1"/>
      <c r="C81" s="1"/>
      <c r="D81" s="3"/>
      <c r="E81" s="2"/>
      <c r="F81" s="2"/>
      <c r="G81" s="2"/>
      <c r="H81" s="3"/>
      <c r="I81" s="210"/>
      <c r="J81" s="1"/>
      <c r="K81" s="2"/>
      <c r="L81" s="31"/>
      <c r="M81" s="2"/>
      <c r="N81" s="3"/>
      <c r="O81" s="32"/>
      <c r="P81" s="33"/>
      <c r="Q81" s="33"/>
      <c r="R81" s="33"/>
      <c r="S81" s="2"/>
      <c r="T81" s="1"/>
      <c r="U81" s="2"/>
      <c r="V81" s="2"/>
      <c r="W81" s="2"/>
      <c r="X81" s="2"/>
      <c r="Y81" s="2"/>
      <c r="Z81" s="31"/>
      <c r="AA81" s="31"/>
    </row>
    <row r="82" spans="1:27">
      <c r="A82" s="1"/>
      <c r="B82" s="1"/>
      <c r="C82" s="1"/>
      <c r="D82" s="3"/>
      <c r="E82" s="2"/>
      <c r="F82" s="2"/>
      <c r="G82" s="2"/>
      <c r="H82" s="3"/>
      <c r="I82" s="210"/>
      <c r="J82" s="1"/>
      <c r="K82" s="2"/>
      <c r="L82" s="31"/>
      <c r="M82" s="2"/>
      <c r="N82" s="3"/>
      <c r="O82" s="32"/>
      <c r="P82" s="33"/>
      <c r="Q82" s="33"/>
      <c r="R82" s="33"/>
      <c r="S82" s="2"/>
      <c r="T82" s="1"/>
      <c r="U82" s="2"/>
      <c r="V82" s="2"/>
      <c r="W82" s="2"/>
      <c r="X82" s="2"/>
      <c r="Y82" s="2"/>
      <c r="Z82" s="31"/>
      <c r="AA82" s="31"/>
    </row>
    <row r="83" spans="1:27">
      <c r="A83" s="1"/>
      <c r="B83" s="1"/>
      <c r="C83" s="1"/>
      <c r="D83" s="3"/>
      <c r="E83" s="2"/>
      <c r="F83" s="2"/>
      <c r="G83" s="2"/>
      <c r="H83" s="3"/>
      <c r="I83" s="210"/>
      <c r="J83" s="1"/>
      <c r="K83" s="2"/>
      <c r="L83" s="31"/>
      <c r="M83" s="2"/>
      <c r="N83" s="3"/>
      <c r="O83" s="32"/>
      <c r="P83" s="33"/>
      <c r="Q83" s="33"/>
      <c r="R83" s="33"/>
      <c r="S83" s="2"/>
      <c r="T83" s="1"/>
      <c r="U83" s="2"/>
      <c r="V83" s="2"/>
      <c r="W83" s="2"/>
      <c r="X83" s="2"/>
      <c r="Y83" s="2"/>
      <c r="Z83" s="31"/>
      <c r="AA83" s="31"/>
    </row>
    <row r="84" spans="1:27">
      <c r="A84" s="1"/>
      <c r="B84" s="1"/>
      <c r="C84" s="1"/>
      <c r="D84" s="3"/>
      <c r="E84" s="2"/>
      <c r="F84" s="2"/>
      <c r="G84" s="2"/>
      <c r="H84" s="3"/>
      <c r="I84" s="210"/>
      <c r="J84" s="1"/>
      <c r="K84" s="2"/>
      <c r="L84" s="31"/>
      <c r="M84" s="2"/>
      <c r="N84" s="3"/>
      <c r="O84" s="32"/>
      <c r="P84" s="33"/>
      <c r="Q84" s="33"/>
      <c r="R84" s="33"/>
      <c r="S84" s="2"/>
      <c r="T84" s="1"/>
      <c r="U84" s="2"/>
      <c r="V84" s="2"/>
      <c r="W84" s="2"/>
      <c r="X84" s="2"/>
      <c r="Y84" s="2"/>
      <c r="Z84" s="31"/>
      <c r="AA84" s="31"/>
    </row>
    <row r="85" spans="1:27">
      <c r="A85" s="1"/>
      <c r="B85" s="1"/>
      <c r="C85" s="1"/>
      <c r="D85" s="3"/>
      <c r="E85" s="2"/>
      <c r="F85" s="2"/>
      <c r="G85" s="2"/>
      <c r="H85" s="3"/>
      <c r="I85" s="210"/>
      <c r="J85" s="1"/>
      <c r="K85" s="2"/>
      <c r="L85" s="31"/>
      <c r="M85" s="2"/>
      <c r="N85" s="3"/>
      <c r="O85" s="32"/>
      <c r="P85" s="33"/>
      <c r="Q85" s="33"/>
      <c r="R85" s="33"/>
      <c r="S85" s="2"/>
      <c r="T85" s="1"/>
      <c r="U85" s="2"/>
      <c r="V85" s="2"/>
      <c r="W85" s="2"/>
      <c r="X85" s="2"/>
      <c r="Y85" s="2"/>
      <c r="Z85" s="31"/>
      <c r="AA85" s="31"/>
    </row>
    <row r="86" spans="1:27">
      <c r="A86" s="1"/>
      <c r="B86" s="1"/>
      <c r="C86" s="1"/>
      <c r="D86" s="3"/>
      <c r="E86" s="2"/>
      <c r="F86" s="2"/>
      <c r="G86" s="2"/>
      <c r="H86" s="3"/>
      <c r="I86" s="210"/>
      <c r="J86" s="1"/>
      <c r="K86" s="2"/>
      <c r="L86" s="31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2"/>
      <c r="F87" s="2"/>
      <c r="G87" s="2"/>
      <c r="H87" s="3"/>
      <c r="I87" s="210"/>
      <c r="J87" s="1"/>
      <c r="K87" s="2"/>
      <c r="L87" s="31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2"/>
      <c r="F88" s="2"/>
      <c r="G88" s="2"/>
      <c r="H88" s="3"/>
      <c r="I88" s="210"/>
      <c r="J88" s="1"/>
      <c r="K88" s="2"/>
      <c r="L88" s="31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2"/>
      <c r="F89" s="2"/>
      <c r="G89" s="2"/>
      <c r="H89" s="3"/>
      <c r="I89" s="210"/>
      <c r="J89" s="1"/>
      <c r="K89" s="2"/>
      <c r="L89" s="31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2"/>
      <c r="F90" s="2"/>
      <c r="G90" s="2"/>
      <c r="H90" s="3"/>
      <c r="I90" s="210"/>
      <c r="J90" s="1"/>
      <c r="K90" s="2"/>
      <c r="L90" s="31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2"/>
      <c r="F91" s="2"/>
      <c r="G91" s="2"/>
      <c r="H91" s="3"/>
      <c r="I91" s="210"/>
      <c r="J91" s="1"/>
      <c r="K91" s="2"/>
      <c r="L91" s="31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2"/>
      <c r="F92" s="2"/>
      <c r="G92" s="2"/>
      <c r="H92" s="3"/>
      <c r="I92" s="210"/>
      <c r="J92" s="1"/>
      <c r="K92" s="2"/>
      <c r="L92" s="31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2"/>
      <c r="F93" s="2"/>
      <c r="G93" s="2"/>
      <c r="H93" s="3"/>
      <c r="I93" s="210"/>
      <c r="J93" s="1"/>
      <c r="K93" s="2"/>
      <c r="L93" s="31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2"/>
      <c r="F94" s="2"/>
      <c r="G94" s="2"/>
      <c r="H94" s="3"/>
      <c r="I94" s="210"/>
      <c r="J94" s="1"/>
      <c r="K94" s="2"/>
      <c r="L94" s="31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2"/>
      <c r="F95" s="2"/>
      <c r="G95" s="2"/>
      <c r="H95" s="3"/>
      <c r="I95" s="210"/>
      <c r="J95" s="1"/>
      <c r="K95" s="2"/>
      <c r="L95" s="31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2"/>
      <c r="F96" s="2"/>
      <c r="G96" s="2"/>
      <c r="H96" s="3"/>
      <c r="I96" s="210"/>
      <c r="J96" s="1"/>
      <c r="K96" s="2"/>
      <c r="L96" s="31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2"/>
      <c r="F97" s="2"/>
      <c r="G97" s="2"/>
      <c r="H97" s="3"/>
      <c r="I97" s="210"/>
      <c r="J97" s="1"/>
      <c r="K97" s="2"/>
      <c r="L97" s="31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2"/>
      <c r="F98" s="2"/>
      <c r="G98" s="2"/>
      <c r="H98" s="3"/>
      <c r="I98" s="210"/>
      <c r="J98" s="1"/>
      <c r="K98" s="2"/>
      <c r="L98" s="31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2"/>
      <c r="F99" s="2"/>
      <c r="G99" s="2"/>
      <c r="H99" s="3"/>
      <c r="I99" s="210"/>
      <c r="J99" s="1"/>
      <c r="K99" s="2"/>
      <c r="L99" s="31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2"/>
      <c r="F100" s="2"/>
      <c r="G100" s="2"/>
      <c r="H100" s="3"/>
      <c r="I100" s="210"/>
      <c r="J100" s="1"/>
      <c r="K100" s="2"/>
      <c r="L100" s="31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2"/>
      <c r="F101" s="2"/>
      <c r="G101" s="2"/>
      <c r="H101" s="3"/>
      <c r="I101" s="210"/>
      <c r="J101" s="1"/>
      <c r="K101" s="2"/>
      <c r="L101" s="31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2"/>
      <c r="F102" s="2"/>
      <c r="G102" s="2"/>
      <c r="H102" s="3"/>
      <c r="I102" s="210"/>
      <c r="J102" s="1"/>
      <c r="K102" s="2"/>
      <c r="L102" s="31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2"/>
      <c r="F103" s="2"/>
      <c r="G103" s="2"/>
      <c r="H103" s="3"/>
      <c r="I103" s="210"/>
      <c r="J103" s="1"/>
      <c r="K103" s="2"/>
      <c r="L103" s="31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2"/>
      <c r="F104" s="2"/>
      <c r="G104" s="2"/>
      <c r="H104" s="3"/>
      <c r="I104" s="210"/>
      <c r="J104" s="1"/>
      <c r="K104" s="2"/>
      <c r="L104" s="31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2"/>
      <c r="F105" s="2"/>
      <c r="G105" s="2"/>
      <c r="H105" s="3"/>
      <c r="I105" s="210"/>
      <c r="J105" s="1"/>
      <c r="K105" s="2"/>
      <c r="L105" s="31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2"/>
      <c r="F106" s="2"/>
      <c r="G106" s="2"/>
      <c r="H106" s="3"/>
      <c r="I106" s="210"/>
      <c r="J106" s="1"/>
      <c r="K106" s="2"/>
      <c r="L106" s="3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2"/>
      <c r="F107" s="2"/>
      <c r="G107" s="2"/>
      <c r="H107" s="3"/>
      <c r="I107" s="210"/>
      <c r="J107" s="1"/>
      <c r="K107" s="2"/>
      <c r="L107" s="3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2"/>
      <c r="F108" s="2"/>
      <c r="G108" s="2"/>
      <c r="H108" s="3"/>
      <c r="I108" s="210"/>
      <c r="J108" s="1"/>
      <c r="K108" s="2"/>
      <c r="L108" s="3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2"/>
      <c r="H109" s="3"/>
      <c r="I109" s="210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2"/>
      <c r="H110" s="3"/>
      <c r="I110" s="210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2"/>
      <c r="H111" s="3"/>
      <c r="I111" s="210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2"/>
      <c r="H112" s="3"/>
      <c r="I112" s="210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2"/>
      <c r="H113" s="3"/>
      <c r="I113" s="210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2"/>
      <c r="H114" s="3"/>
      <c r="I114" s="210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2"/>
      <c r="H115" s="3"/>
      <c r="I115" s="210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2"/>
      <c r="H116" s="3"/>
      <c r="I116" s="210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2"/>
      <c r="H117" s="3"/>
      <c r="I117" s="210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2"/>
      <c r="H118" s="3"/>
      <c r="I118" s="210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2"/>
      <c r="H119" s="3"/>
      <c r="I119" s="210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2"/>
      <c r="H120" s="3"/>
      <c r="I120" s="210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2"/>
      <c r="H121" s="3"/>
      <c r="I121" s="210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2"/>
      <c r="H122" s="3"/>
      <c r="I122" s="210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2"/>
      <c r="H123" s="3"/>
      <c r="I123" s="210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2"/>
      <c r="H124" s="3"/>
      <c r="I124" s="210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2"/>
      <c r="H125" s="3"/>
      <c r="I125" s="210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2"/>
      <c r="H126" s="3"/>
      <c r="I126" s="210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2"/>
      <c r="H127" s="3"/>
      <c r="I127" s="210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2"/>
      <c r="H128" s="3"/>
      <c r="I128" s="210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2"/>
      <c r="H129" s="3"/>
      <c r="I129" s="210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2"/>
      <c r="H130" s="3"/>
      <c r="I130" s="210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2"/>
      <c r="H131" s="3"/>
      <c r="I131" s="210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2"/>
      <c r="H132" s="3"/>
      <c r="I132" s="210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2"/>
      <c r="H133" s="3"/>
      <c r="I133" s="210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2"/>
      <c r="H134" s="3"/>
      <c r="I134" s="210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2"/>
      <c r="H135" s="3"/>
      <c r="I135" s="210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2"/>
      <c r="H136" s="3"/>
      <c r="I136" s="210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2"/>
      <c r="H137" s="3"/>
      <c r="I137" s="210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2"/>
      <c r="H138" s="3"/>
      <c r="I138" s="210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2"/>
      <c r="H139" s="3"/>
      <c r="I139" s="210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2"/>
      <c r="H140" s="3"/>
      <c r="I140" s="210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2"/>
      <c r="H141" s="3"/>
      <c r="I141" s="210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2"/>
      <c r="H142" s="3"/>
      <c r="I142" s="210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2"/>
      <c r="H143" s="3"/>
      <c r="I143" s="210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2"/>
      <c r="H144" s="3"/>
      <c r="I144" s="210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2"/>
      <c r="H145" s="3"/>
      <c r="I145" s="210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2"/>
      <c r="H146" s="3"/>
      <c r="I146" s="210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2"/>
      <c r="H147" s="3"/>
      <c r="I147" s="210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2"/>
      <c r="H148" s="3"/>
      <c r="I148" s="210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2"/>
      <c r="H149" s="3"/>
      <c r="I149" s="210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2"/>
      <c r="H150" s="3"/>
      <c r="I150" s="210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2"/>
      <c r="H151" s="3"/>
      <c r="I151" s="210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2"/>
      <c r="H152" s="3"/>
      <c r="I152" s="210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2"/>
      <c r="H153" s="3"/>
      <c r="I153" s="210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2"/>
      <c r="H154" s="3"/>
      <c r="I154" s="210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2"/>
      <c r="H155" s="3"/>
      <c r="I155" s="210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2"/>
      <c r="H156" s="3"/>
      <c r="I156" s="210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2"/>
      <c r="H157" s="3"/>
      <c r="I157" s="210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2"/>
      <c r="H158" s="3"/>
      <c r="I158" s="210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2"/>
      <c r="H159" s="3"/>
      <c r="I159" s="210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2"/>
      <c r="H160" s="3"/>
      <c r="I160" s="210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2"/>
      <c r="H161" s="3"/>
      <c r="I161" s="210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2"/>
      <c r="H162" s="3"/>
      <c r="I162" s="210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2"/>
      <c r="H163" s="3"/>
      <c r="I163" s="210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2"/>
      <c r="H164" s="3"/>
      <c r="I164" s="210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2"/>
      <c r="H165" s="3"/>
      <c r="I165" s="210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2"/>
      <c r="H166" s="3"/>
      <c r="I166" s="210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2"/>
      <c r="H167" s="3"/>
      <c r="I167" s="210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2"/>
      <c r="H168" s="3"/>
      <c r="I168" s="210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2"/>
      <c r="H169" s="3"/>
      <c r="I169" s="210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2"/>
      <c r="H170" s="3"/>
      <c r="I170" s="210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2"/>
      <c r="H171" s="3"/>
      <c r="I171" s="210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2"/>
      <c r="H172" s="3"/>
      <c r="I172" s="210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2"/>
      <c r="H173" s="3"/>
      <c r="I173" s="210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2"/>
      <c r="H174" s="3"/>
      <c r="I174" s="210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2"/>
      <c r="H175" s="3"/>
      <c r="I175" s="210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2"/>
      <c r="H176" s="3"/>
      <c r="I176" s="210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2"/>
      <c r="H177" s="3"/>
      <c r="I177" s="210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2"/>
      <c r="H178" s="3"/>
      <c r="I178" s="210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2"/>
      <c r="H179" s="3"/>
      <c r="I179" s="210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2"/>
      <c r="H180" s="3"/>
      <c r="I180" s="210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2"/>
      <c r="H181" s="3"/>
      <c r="I181" s="210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2"/>
      <c r="H182" s="3"/>
      <c r="I182" s="210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2"/>
      <c r="H183" s="3"/>
      <c r="I183" s="210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2"/>
      <c r="H184" s="3"/>
      <c r="I184" s="210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2"/>
      <c r="H185" s="3"/>
      <c r="I185" s="210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2"/>
      <c r="H186" s="3"/>
      <c r="I186" s="210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2"/>
      <c r="H187" s="3"/>
      <c r="I187" s="210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2"/>
      <c r="H188" s="3"/>
      <c r="I188" s="210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2"/>
      <c r="H189" s="3"/>
      <c r="I189" s="210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2"/>
      <c r="H190" s="3"/>
      <c r="I190" s="210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2"/>
      <c r="H191" s="3"/>
      <c r="I191" s="210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2"/>
      <c r="H192" s="3"/>
      <c r="I192" s="210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2"/>
      <c r="H193" s="3"/>
      <c r="I193" s="210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2"/>
      <c r="H194" s="3"/>
      <c r="I194" s="210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2"/>
      <c r="H195" s="3"/>
      <c r="I195" s="210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2"/>
      <c r="H196" s="3"/>
      <c r="I196" s="210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2"/>
      <c r="H197" s="3"/>
      <c r="I197" s="210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2"/>
      <c r="H198" s="3"/>
      <c r="I198" s="210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2"/>
      <c r="H199" s="3"/>
      <c r="I199" s="210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2"/>
      <c r="H200" s="3"/>
      <c r="I200" s="210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2"/>
      <c r="H201" s="3"/>
      <c r="I201" s="210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5">
    <mergeCell ref="A1:E1"/>
    <mergeCell ref="A2:R2"/>
    <mergeCell ref="P3:R3"/>
    <mergeCell ref="T3:V3"/>
    <mergeCell ref="W3:Y3"/>
    <mergeCell ref="A5:E5"/>
    <mergeCell ref="A6:E6"/>
    <mergeCell ref="A13:E13"/>
    <mergeCell ref="A29:E29"/>
    <mergeCell ref="A47:E4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4" customWidth="1"/>
    <col min="2" max="2" width="5.08333333333333" customWidth="1"/>
    <col min="3" max="3" width="5.08333333333333" hidden="1" customWidth="1"/>
    <col min="4" max="4" width="9" customWidth="1"/>
    <col min="5" max="5" width="20" customWidth="1"/>
    <col min="6" max="6" width="9" customWidth="1"/>
    <col min="7" max="7" width="5.75" customWidth="1"/>
    <col min="8" max="8" width="28.25" customWidth="1"/>
    <col min="9" max="9" width="7" customWidth="1"/>
    <col min="10" max="10" width="6.5" customWidth="1"/>
    <col min="11" max="11" width="6.58333333333333" customWidth="1"/>
    <col min="12" max="12" width="10" customWidth="1"/>
    <col min="13" max="13" width="10.25" customWidth="1"/>
    <col min="14" max="14" width="21.0833333333333" customWidth="1"/>
    <col min="15" max="15" width="12.5" customWidth="1"/>
    <col min="16" max="16" width="17.3333333333333" customWidth="1"/>
    <col min="17" max="17" width="18.5833333333333" customWidth="1"/>
    <col min="18" max="18" width="17.5833333333333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1"/>
      <c r="E1" s="1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88" t="s">
        <v>16</v>
      </c>
      <c r="Q3" s="88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88" t="s">
        <v>21</v>
      </c>
      <c r="Q4" s="88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200" t="s">
        <v>1657</v>
      </c>
      <c r="B5" s="201"/>
      <c r="C5" s="201"/>
      <c r="D5" s="201"/>
      <c r="E5" s="202"/>
      <c r="F5" s="75"/>
      <c r="G5" s="75"/>
      <c r="H5" s="203"/>
      <c r="I5" s="203"/>
      <c r="J5" s="203"/>
      <c r="K5" s="203"/>
      <c r="L5" s="80">
        <f>SUM(L6+L12+L14)</f>
        <v>188700</v>
      </c>
      <c r="M5" s="75"/>
      <c r="N5" s="75"/>
      <c r="O5" s="75"/>
      <c r="P5" s="89">
        <f>SUM(P6+P12+P14)</f>
        <v>188700</v>
      </c>
      <c r="Q5" s="89">
        <f>SUM(Q6+Q12+Q14)</f>
        <v>188700</v>
      </c>
      <c r="R5" s="80">
        <f>SUM(R6+R12+R14)</f>
        <v>0</v>
      </c>
      <c r="S5" s="205"/>
      <c r="T5" s="43">
        <v>891</v>
      </c>
      <c r="U5" s="26">
        <v>183</v>
      </c>
      <c r="V5" s="26">
        <v>0</v>
      </c>
      <c r="W5" s="26">
        <f>600*0.4</f>
        <v>240</v>
      </c>
      <c r="X5" s="26">
        <f>800*0.4</f>
        <v>320</v>
      </c>
      <c r="Y5" s="26">
        <v>640</v>
      </c>
      <c r="Z5" s="94">
        <f>SUM(T5*W5+U5*X5+V5*Y5)</f>
        <v>272400</v>
      </c>
      <c r="AA5" s="94">
        <f>SUM(T5*W5+U5*X5+V5*Y5-P5)</f>
        <v>83700</v>
      </c>
    </row>
    <row r="6" ht="29.15" customHeight="1" spans="1:27">
      <c r="A6" s="200" t="s">
        <v>968</v>
      </c>
      <c r="B6" s="201"/>
      <c r="C6" s="201"/>
      <c r="D6" s="201"/>
      <c r="E6" s="202"/>
      <c r="F6" s="75"/>
      <c r="G6" s="75"/>
      <c r="H6" s="203"/>
      <c r="I6" s="203"/>
      <c r="J6" s="203"/>
      <c r="K6" s="203"/>
      <c r="L6" s="80">
        <f>SUM(L7:L11)</f>
        <v>105600</v>
      </c>
      <c r="M6" s="75"/>
      <c r="N6" s="75"/>
      <c r="O6" s="75"/>
      <c r="P6" s="89">
        <f>SUM(P7:P11)</f>
        <v>105600</v>
      </c>
      <c r="Q6" s="89">
        <f>SUM(Q7:Q11)</f>
        <v>105600</v>
      </c>
      <c r="R6" s="80">
        <f>SUM(R7:R11)</f>
        <v>0</v>
      </c>
      <c r="S6" s="205"/>
      <c r="T6" s="154"/>
      <c r="U6" s="206"/>
      <c r="V6" s="153"/>
      <c r="W6" s="153"/>
      <c r="X6" s="153"/>
      <c r="Y6" s="153"/>
      <c r="Z6" s="155"/>
      <c r="AA6" s="155"/>
    </row>
    <row r="7" ht="24" customHeight="1" spans="1:27">
      <c r="A7" s="150">
        <v>1</v>
      </c>
      <c r="B7" s="27" t="s">
        <v>45</v>
      </c>
      <c r="C7" s="100"/>
      <c r="D7" s="26" t="s">
        <v>1658</v>
      </c>
      <c r="E7" s="26" t="s">
        <v>115</v>
      </c>
      <c r="F7" s="26"/>
      <c r="G7" s="26" t="s">
        <v>62</v>
      </c>
      <c r="H7" s="26" t="s">
        <v>1659</v>
      </c>
      <c r="I7" s="26" t="s">
        <v>64</v>
      </c>
      <c r="J7" s="26">
        <v>1800</v>
      </c>
      <c r="K7" s="100">
        <v>2</v>
      </c>
      <c r="L7" s="43">
        <f>SUM(J7*K7)</f>
        <v>3600</v>
      </c>
      <c r="M7" s="26" t="s">
        <v>65</v>
      </c>
      <c r="N7" s="26"/>
      <c r="O7" s="26">
        <v>2019.5</v>
      </c>
      <c r="P7" s="44">
        <f>SUM(L7)</f>
        <v>3600</v>
      </c>
      <c r="Q7" s="44">
        <v>3600</v>
      </c>
      <c r="R7" s="44">
        <f>SUM(P7-Q7)</f>
        <v>0</v>
      </c>
      <c r="S7" s="26"/>
      <c r="T7" s="153"/>
      <c r="U7" s="153"/>
      <c r="V7" s="153"/>
      <c r="W7" s="153"/>
      <c r="X7" s="153"/>
      <c r="Y7" s="153"/>
      <c r="Z7" s="153"/>
      <c r="AA7" s="153"/>
    </row>
    <row r="8" ht="24" customHeight="1" spans="1:27">
      <c r="A8" s="150">
        <v>2</v>
      </c>
      <c r="B8" s="27" t="s">
        <v>45</v>
      </c>
      <c r="C8" s="100"/>
      <c r="D8" s="26" t="s">
        <v>1658</v>
      </c>
      <c r="E8" s="26" t="s">
        <v>1536</v>
      </c>
      <c r="F8" s="26" t="s">
        <v>61</v>
      </c>
      <c r="G8" s="26" t="s">
        <v>62</v>
      </c>
      <c r="H8" s="26" t="s">
        <v>594</v>
      </c>
      <c r="I8" s="26" t="s">
        <v>64</v>
      </c>
      <c r="J8" s="26">
        <v>4000</v>
      </c>
      <c r="K8" s="100">
        <v>2</v>
      </c>
      <c r="L8" s="43">
        <f>SUM(J8*K8)</f>
        <v>8000</v>
      </c>
      <c r="M8" s="26" t="s">
        <v>65</v>
      </c>
      <c r="N8" s="26"/>
      <c r="O8" s="26">
        <v>2019.5</v>
      </c>
      <c r="P8" s="44">
        <f>SUM(L8)</f>
        <v>8000</v>
      </c>
      <c r="Q8" s="44">
        <v>8000</v>
      </c>
      <c r="R8" s="44">
        <f>SUM(P8-Q8)</f>
        <v>0</v>
      </c>
      <c r="S8" s="26"/>
      <c r="T8" s="153"/>
      <c r="U8" s="153"/>
      <c r="V8" s="153"/>
      <c r="W8" s="153"/>
      <c r="X8" s="153"/>
      <c r="Y8" s="153"/>
      <c r="Z8" s="153"/>
      <c r="AA8" s="153"/>
    </row>
    <row r="9" ht="24" customHeight="1" spans="1:27">
      <c r="A9" s="150">
        <v>3</v>
      </c>
      <c r="B9" s="27" t="s">
        <v>45</v>
      </c>
      <c r="C9" s="100"/>
      <c r="D9" s="26" t="s">
        <v>1658</v>
      </c>
      <c r="E9" s="26" t="s">
        <v>336</v>
      </c>
      <c r="F9" s="26"/>
      <c r="G9" s="26"/>
      <c r="H9" s="26" t="s">
        <v>1660</v>
      </c>
      <c r="I9" s="26" t="s">
        <v>290</v>
      </c>
      <c r="J9" s="26">
        <v>40</v>
      </c>
      <c r="K9" s="100">
        <v>1000</v>
      </c>
      <c r="L9" s="43">
        <f>SUM(J9*K9)</f>
        <v>40000</v>
      </c>
      <c r="M9" s="26" t="s">
        <v>65</v>
      </c>
      <c r="N9" s="26"/>
      <c r="O9" s="26">
        <v>2019.5</v>
      </c>
      <c r="P9" s="44">
        <f>SUM(L9)</f>
        <v>40000</v>
      </c>
      <c r="Q9" s="44">
        <v>40000</v>
      </c>
      <c r="R9" s="44">
        <f>SUM(P9-Q9)</f>
        <v>0</v>
      </c>
      <c r="S9" s="26"/>
      <c r="T9" s="153"/>
      <c r="U9" s="153"/>
      <c r="V9" s="153"/>
      <c r="W9" s="153"/>
      <c r="X9" s="153"/>
      <c r="Y9" s="153"/>
      <c r="Z9" s="153"/>
      <c r="AA9" s="153"/>
    </row>
    <row r="10" ht="24" customHeight="1" spans="1:27">
      <c r="A10" s="150">
        <v>4</v>
      </c>
      <c r="B10" s="27" t="s">
        <v>45</v>
      </c>
      <c r="C10" s="100"/>
      <c r="D10" s="26" t="s">
        <v>1658</v>
      </c>
      <c r="E10" s="26" t="s">
        <v>1661</v>
      </c>
      <c r="F10" s="26"/>
      <c r="G10" s="26"/>
      <c r="H10" s="26" t="s">
        <v>1661</v>
      </c>
      <c r="I10" s="26" t="s">
        <v>64</v>
      </c>
      <c r="J10" s="26">
        <v>300</v>
      </c>
      <c r="K10" s="100">
        <v>20</v>
      </c>
      <c r="L10" s="43">
        <f>SUM(J10*K10)</f>
        <v>6000</v>
      </c>
      <c r="M10" s="26" t="s">
        <v>65</v>
      </c>
      <c r="N10" s="26"/>
      <c r="O10" s="26">
        <v>2019.1</v>
      </c>
      <c r="P10" s="44">
        <f>SUM(L10)</f>
        <v>6000</v>
      </c>
      <c r="Q10" s="44">
        <v>6000</v>
      </c>
      <c r="R10" s="44">
        <f>SUM(P10-Q10)</f>
        <v>0</v>
      </c>
      <c r="S10" s="26"/>
      <c r="T10" s="153"/>
      <c r="U10" s="153"/>
      <c r="V10" s="153"/>
      <c r="W10" s="153"/>
      <c r="X10" s="153"/>
      <c r="Y10" s="153"/>
      <c r="Z10" s="153"/>
      <c r="AA10" s="153"/>
    </row>
    <row r="11" ht="24" customHeight="1" spans="1:27">
      <c r="A11" s="150">
        <v>5</v>
      </c>
      <c r="B11" s="27" t="s">
        <v>45</v>
      </c>
      <c r="C11" s="100"/>
      <c r="D11" s="26" t="s">
        <v>1658</v>
      </c>
      <c r="E11" s="26" t="s">
        <v>1662</v>
      </c>
      <c r="F11" s="26" t="s">
        <v>170</v>
      </c>
      <c r="G11" s="26"/>
      <c r="H11" s="26" t="s">
        <v>1663</v>
      </c>
      <c r="I11" s="26" t="s">
        <v>571</v>
      </c>
      <c r="J11" s="26">
        <v>480</v>
      </c>
      <c r="K11" s="100">
        <v>100</v>
      </c>
      <c r="L11" s="43">
        <f>SUM(J11*K11)</f>
        <v>48000</v>
      </c>
      <c r="M11" s="26" t="s">
        <v>65</v>
      </c>
      <c r="N11" s="26"/>
      <c r="O11" s="26">
        <v>2019.11</v>
      </c>
      <c r="P11" s="44">
        <f>SUM(L11)</f>
        <v>48000</v>
      </c>
      <c r="Q11" s="44">
        <v>48000</v>
      </c>
      <c r="R11" s="44">
        <f>SUM(P11-Q11)</f>
        <v>0</v>
      </c>
      <c r="S11" s="26"/>
      <c r="T11" s="153"/>
      <c r="U11" s="153"/>
      <c r="V11" s="153"/>
      <c r="W11" s="153"/>
      <c r="X11" s="153"/>
      <c r="Y11" s="153"/>
      <c r="Z11" s="153"/>
      <c r="AA11" s="153"/>
    </row>
    <row r="12" ht="24" customHeight="1" spans="1:27">
      <c r="A12" s="173" t="s">
        <v>1664</v>
      </c>
      <c r="B12" s="174"/>
      <c r="C12" s="174"/>
      <c r="D12" s="174"/>
      <c r="E12" s="175"/>
      <c r="F12" s="114"/>
      <c r="G12" s="114"/>
      <c r="H12" s="176"/>
      <c r="I12" s="176"/>
      <c r="J12" s="176"/>
      <c r="K12" s="176"/>
      <c r="L12" s="113">
        <f>SUM(L13)</f>
        <v>20000</v>
      </c>
      <c r="M12" s="114"/>
      <c r="N12" s="114"/>
      <c r="O12" s="114"/>
      <c r="P12" s="119">
        <f>SUM(P13)</f>
        <v>20000</v>
      </c>
      <c r="Q12" s="119">
        <f>SUM(Q13)</f>
        <v>20000</v>
      </c>
      <c r="R12" s="119">
        <f>SUM(R13)</f>
        <v>0</v>
      </c>
      <c r="S12" s="205"/>
      <c r="T12" s="154">
        <v>692</v>
      </c>
      <c r="U12" s="207">
        <v>343</v>
      </c>
      <c r="V12" s="153"/>
      <c r="W12" s="153">
        <v>300</v>
      </c>
      <c r="X12" s="153">
        <v>400</v>
      </c>
      <c r="Y12" s="153">
        <f>800+300</f>
        <v>1100</v>
      </c>
      <c r="Z12" s="155">
        <f>SUM(T12*W12+U12*X12+V12*Y12)*2*0.3</f>
        <v>206880</v>
      </c>
      <c r="AA12" s="155">
        <f>SUM(Z12-P12)</f>
        <v>186880</v>
      </c>
    </row>
    <row r="13" ht="24" customHeight="1" spans="1:27">
      <c r="A13" s="26">
        <v>1</v>
      </c>
      <c r="B13" s="27" t="s">
        <v>45</v>
      </c>
      <c r="C13" s="27"/>
      <c r="D13" s="26" t="s">
        <v>1664</v>
      </c>
      <c r="E13" s="26" t="s">
        <v>1665</v>
      </c>
      <c r="F13" s="26" t="s">
        <v>61</v>
      </c>
      <c r="G13" s="26" t="s">
        <v>62</v>
      </c>
      <c r="H13" s="26" t="s">
        <v>594</v>
      </c>
      <c r="I13" s="26" t="s">
        <v>64</v>
      </c>
      <c r="J13" s="26">
        <v>4000</v>
      </c>
      <c r="K13" s="100">
        <v>5</v>
      </c>
      <c r="L13" s="43">
        <v>20000</v>
      </c>
      <c r="M13" s="26" t="s">
        <v>65</v>
      </c>
      <c r="N13" s="26"/>
      <c r="O13" s="26">
        <v>2019.1</v>
      </c>
      <c r="P13" s="44">
        <v>20000</v>
      </c>
      <c r="Q13" s="44">
        <v>20000</v>
      </c>
      <c r="R13" s="44"/>
      <c r="S13" s="26"/>
      <c r="T13" s="154"/>
      <c r="U13" s="153"/>
      <c r="V13" s="153"/>
      <c r="W13" s="153"/>
      <c r="X13" s="153"/>
      <c r="Y13" s="153"/>
      <c r="Z13" s="155"/>
      <c r="AA13" s="155"/>
    </row>
    <row r="14" ht="24" customHeight="1" spans="1:27">
      <c r="A14" s="190" t="s">
        <v>1666</v>
      </c>
      <c r="B14" s="191"/>
      <c r="C14" s="191"/>
      <c r="D14" s="191"/>
      <c r="E14" s="192"/>
      <c r="F14" s="193"/>
      <c r="G14" s="193"/>
      <c r="H14" s="193"/>
      <c r="I14" s="193"/>
      <c r="J14" s="193"/>
      <c r="K14" s="193"/>
      <c r="L14" s="208">
        <f>SUM(L15:L21)</f>
        <v>63100</v>
      </c>
      <c r="M14" s="193"/>
      <c r="N14" s="193"/>
      <c r="O14" s="193"/>
      <c r="P14" s="199">
        <f>SUM(L14)</f>
        <v>63100</v>
      </c>
      <c r="Q14" s="199">
        <v>63100</v>
      </c>
      <c r="R14" s="199">
        <f t="shared" ref="R14:R21" si="0">SUM(P14-Q14)</f>
        <v>0</v>
      </c>
      <c r="S14" s="26"/>
      <c r="T14" s="154">
        <v>424</v>
      </c>
      <c r="U14" s="153"/>
      <c r="V14" s="153"/>
      <c r="W14" s="153">
        <v>300</v>
      </c>
      <c r="X14" s="153">
        <v>400</v>
      </c>
      <c r="Y14" s="153">
        <f>800+300</f>
        <v>1100</v>
      </c>
      <c r="Z14" s="155">
        <f>SUM(T14*W14+U14*X14+V14*Y14)*2*0.3</f>
        <v>76320</v>
      </c>
      <c r="AA14" s="155">
        <f>SUM(Z14-P14)</f>
        <v>13220</v>
      </c>
    </row>
    <row r="15" ht="24" customHeight="1" spans="1:27">
      <c r="A15" s="43">
        <v>1</v>
      </c>
      <c r="B15" s="27" t="s">
        <v>45</v>
      </c>
      <c r="C15" s="27"/>
      <c r="D15" s="26" t="s">
        <v>1666</v>
      </c>
      <c r="E15" s="26" t="s">
        <v>1667</v>
      </c>
      <c r="F15" s="26"/>
      <c r="G15" s="26" t="s">
        <v>62</v>
      </c>
      <c r="H15" s="26" t="s">
        <v>1668</v>
      </c>
      <c r="I15" s="26" t="s">
        <v>64</v>
      </c>
      <c r="J15" s="26">
        <v>4000</v>
      </c>
      <c r="K15" s="100">
        <v>1</v>
      </c>
      <c r="L15" s="43">
        <v>4000</v>
      </c>
      <c r="M15" s="26" t="s">
        <v>65</v>
      </c>
      <c r="N15" s="26"/>
      <c r="O15" s="26">
        <v>2019.6</v>
      </c>
      <c r="P15" s="44">
        <v>4000</v>
      </c>
      <c r="Q15" s="44">
        <v>4000</v>
      </c>
      <c r="R15" s="44">
        <f t="shared" si="0"/>
        <v>0</v>
      </c>
      <c r="S15" s="26"/>
      <c r="T15" s="154"/>
      <c r="U15" s="153"/>
      <c r="V15" s="153"/>
      <c r="W15" s="153"/>
      <c r="X15" s="153"/>
      <c r="Y15" s="153"/>
      <c r="Z15" s="155"/>
      <c r="AA15" s="155"/>
    </row>
    <row r="16" ht="24" customHeight="1" spans="1:27">
      <c r="A16" s="43">
        <v>2</v>
      </c>
      <c r="B16" s="27" t="s">
        <v>45</v>
      </c>
      <c r="C16" s="27"/>
      <c r="D16" s="26" t="s">
        <v>1666</v>
      </c>
      <c r="E16" s="26" t="s">
        <v>1669</v>
      </c>
      <c r="F16" s="26"/>
      <c r="G16" s="26" t="s">
        <v>62</v>
      </c>
      <c r="H16" s="26" t="s">
        <v>1669</v>
      </c>
      <c r="I16" s="26" t="s">
        <v>125</v>
      </c>
      <c r="J16" s="26">
        <v>600</v>
      </c>
      <c r="K16" s="100">
        <v>11</v>
      </c>
      <c r="L16" s="43">
        <v>6600</v>
      </c>
      <c r="M16" s="26" t="s">
        <v>65</v>
      </c>
      <c r="N16" s="26"/>
      <c r="O16" s="26">
        <v>2019.5</v>
      </c>
      <c r="P16" s="44">
        <v>6600</v>
      </c>
      <c r="Q16" s="44">
        <v>6600</v>
      </c>
      <c r="R16" s="44">
        <f t="shared" si="0"/>
        <v>0</v>
      </c>
      <c r="S16" s="26"/>
      <c r="T16" s="154"/>
      <c r="U16" s="153"/>
      <c r="V16" s="153"/>
      <c r="W16" s="153"/>
      <c r="X16" s="153"/>
      <c r="Y16" s="153"/>
      <c r="Z16" s="155"/>
      <c r="AA16" s="155"/>
    </row>
    <row r="17" ht="24" customHeight="1" spans="1:27">
      <c r="A17" s="43">
        <v>3</v>
      </c>
      <c r="B17" s="27" t="s">
        <v>45</v>
      </c>
      <c r="C17" s="27"/>
      <c r="D17" s="26" t="s">
        <v>1666</v>
      </c>
      <c r="E17" s="26" t="s">
        <v>1670</v>
      </c>
      <c r="F17" s="26" t="s">
        <v>170</v>
      </c>
      <c r="G17" s="26" t="s">
        <v>174</v>
      </c>
      <c r="H17" s="26" t="s">
        <v>1671</v>
      </c>
      <c r="I17" s="26" t="s">
        <v>571</v>
      </c>
      <c r="J17" s="26">
        <v>6000</v>
      </c>
      <c r="K17" s="100">
        <v>1</v>
      </c>
      <c r="L17" s="43">
        <v>6000</v>
      </c>
      <c r="M17" s="26" t="s">
        <v>65</v>
      </c>
      <c r="N17" s="26"/>
      <c r="O17" s="26">
        <v>2019.5</v>
      </c>
      <c r="P17" s="44">
        <v>6000</v>
      </c>
      <c r="Q17" s="44">
        <v>6000</v>
      </c>
      <c r="R17" s="44">
        <f t="shared" si="0"/>
        <v>0</v>
      </c>
      <c r="S17" s="26"/>
      <c r="T17" s="154"/>
      <c r="U17" s="153"/>
      <c r="V17" s="153"/>
      <c r="W17" s="153"/>
      <c r="X17" s="153"/>
      <c r="Y17" s="153"/>
      <c r="Z17" s="155"/>
      <c r="AA17" s="155"/>
    </row>
    <row r="18" ht="24" customHeight="1" spans="1:27">
      <c r="A18" s="43">
        <v>4</v>
      </c>
      <c r="B18" s="27" t="s">
        <v>45</v>
      </c>
      <c r="C18" s="27"/>
      <c r="D18" s="26" t="s">
        <v>1666</v>
      </c>
      <c r="E18" s="26" t="s">
        <v>1672</v>
      </c>
      <c r="F18" s="26" t="s">
        <v>170</v>
      </c>
      <c r="G18" s="26" t="s">
        <v>174</v>
      </c>
      <c r="H18" s="26" t="s">
        <v>1673</v>
      </c>
      <c r="I18" s="26" t="s">
        <v>290</v>
      </c>
      <c r="J18" s="26">
        <v>6500</v>
      </c>
      <c r="K18" s="100">
        <v>1</v>
      </c>
      <c r="L18" s="43">
        <v>6500</v>
      </c>
      <c r="M18" s="26" t="s">
        <v>65</v>
      </c>
      <c r="N18" s="26"/>
      <c r="O18" s="26">
        <v>2019.5</v>
      </c>
      <c r="P18" s="44">
        <v>6500</v>
      </c>
      <c r="Q18" s="44">
        <v>6500</v>
      </c>
      <c r="R18" s="44">
        <f t="shared" si="0"/>
        <v>0</v>
      </c>
      <c r="S18" s="26"/>
      <c r="T18" s="154"/>
      <c r="U18" s="153"/>
      <c r="V18" s="153"/>
      <c r="W18" s="153"/>
      <c r="X18" s="153"/>
      <c r="Y18" s="153"/>
      <c r="Z18" s="155"/>
      <c r="AA18" s="155"/>
    </row>
    <row r="19" ht="24" customHeight="1" spans="1:27">
      <c r="A19" s="43">
        <v>5</v>
      </c>
      <c r="B19" s="27" t="s">
        <v>45</v>
      </c>
      <c r="C19" s="27"/>
      <c r="D19" s="26" t="s">
        <v>1666</v>
      </c>
      <c r="E19" s="26" t="s">
        <v>1674</v>
      </c>
      <c r="F19" s="26" t="s">
        <v>170</v>
      </c>
      <c r="G19" s="26" t="s">
        <v>174</v>
      </c>
      <c r="H19" s="26" t="s">
        <v>1675</v>
      </c>
      <c r="I19" s="26" t="s">
        <v>290</v>
      </c>
      <c r="J19" s="26">
        <v>8000</v>
      </c>
      <c r="K19" s="100">
        <v>1</v>
      </c>
      <c r="L19" s="43">
        <v>8000</v>
      </c>
      <c r="M19" s="26" t="s">
        <v>65</v>
      </c>
      <c r="N19" s="26"/>
      <c r="O19" s="26">
        <v>2019.5</v>
      </c>
      <c r="P19" s="44">
        <v>8000</v>
      </c>
      <c r="Q19" s="44">
        <v>8000</v>
      </c>
      <c r="R19" s="44">
        <f t="shared" si="0"/>
        <v>0</v>
      </c>
      <c r="S19" s="26"/>
      <c r="T19" s="154"/>
      <c r="U19" s="153"/>
      <c r="V19" s="153"/>
      <c r="W19" s="153"/>
      <c r="X19" s="153"/>
      <c r="Y19" s="153"/>
      <c r="Z19" s="155"/>
      <c r="AA19" s="155"/>
    </row>
    <row r="20" ht="24" customHeight="1" spans="1:27">
      <c r="A20" s="43">
        <v>6</v>
      </c>
      <c r="B20" s="27" t="s">
        <v>45</v>
      </c>
      <c r="C20" s="27"/>
      <c r="D20" s="26" t="s">
        <v>1666</v>
      </c>
      <c r="E20" s="26" t="s">
        <v>1676</v>
      </c>
      <c r="F20" s="26"/>
      <c r="G20" s="26" t="s">
        <v>174</v>
      </c>
      <c r="H20" s="26" t="s">
        <v>1676</v>
      </c>
      <c r="I20" s="26" t="s">
        <v>95</v>
      </c>
      <c r="J20" s="26">
        <v>4000</v>
      </c>
      <c r="K20" s="100">
        <v>1</v>
      </c>
      <c r="L20" s="43">
        <v>4000</v>
      </c>
      <c r="M20" s="26" t="s">
        <v>65</v>
      </c>
      <c r="N20" s="26"/>
      <c r="O20" s="26">
        <v>2019.1</v>
      </c>
      <c r="P20" s="44">
        <v>4000</v>
      </c>
      <c r="Q20" s="44">
        <v>4000</v>
      </c>
      <c r="R20" s="44">
        <f t="shared" si="0"/>
        <v>0</v>
      </c>
      <c r="S20" s="26"/>
      <c r="T20" s="154"/>
      <c r="U20" s="153"/>
      <c r="V20" s="153"/>
      <c r="W20" s="153"/>
      <c r="X20" s="153"/>
      <c r="Y20" s="153"/>
      <c r="Z20" s="155"/>
      <c r="AA20" s="155"/>
    </row>
    <row r="21" ht="24" customHeight="1" spans="1:27">
      <c r="A21" s="43">
        <v>7</v>
      </c>
      <c r="B21" s="27" t="s">
        <v>45</v>
      </c>
      <c r="C21" s="27"/>
      <c r="D21" s="26" t="s">
        <v>1666</v>
      </c>
      <c r="E21" s="26" t="s">
        <v>1677</v>
      </c>
      <c r="F21" s="26" t="s">
        <v>170</v>
      </c>
      <c r="G21" s="26" t="s">
        <v>174</v>
      </c>
      <c r="H21" s="26" t="s">
        <v>1677</v>
      </c>
      <c r="I21" s="26" t="s">
        <v>571</v>
      </c>
      <c r="J21" s="26">
        <v>28000</v>
      </c>
      <c r="K21" s="100">
        <v>1</v>
      </c>
      <c r="L21" s="43">
        <v>28000</v>
      </c>
      <c r="M21" s="26" t="s">
        <v>65</v>
      </c>
      <c r="N21" s="26"/>
      <c r="O21" s="26">
        <v>2019.11</v>
      </c>
      <c r="P21" s="44">
        <v>28000</v>
      </c>
      <c r="Q21" s="44">
        <v>28000</v>
      </c>
      <c r="R21" s="44">
        <f t="shared" si="0"/>
        <v>0</v>
      </c>
      <c r="S21" s="26"/>
      <c r="T21" s="154"/>
      <c r="U21" s="153"/>
      <c r="V21" s="153"/>
      <c r="W21" s="153"/>
      <c r="X21" s="153"/>
      <c r="Y21" s="153"/>
      <c r="Z21" s="155"/>
      <c r="AA21" s="155"/>
    </row>
    <row r="22" spans="1:27">
      <c r="A22" s="1"/>
      <c r="B22" s="1"/>
      <c r="C22" s="1"/>
      <c r="D22" s="3"/>
      <c r="E22" s="2"/>
      <c r="F22" s="2"/>
      <c r="G22" s="2"/>
      <c r="H22" s="3"/>
      <c r="I22" s="2"/>
      <c r="J22" s="1"/>
      <c r="K22" s="2"/>
      <c r="L22" s="31"/>
      <c r="M22" s="2"/>
      <c r="N22" s="3"/>
      <c r="O22" s="32"/>
      <c r="P22" s="33"/>
      <c r="Q22" s="33"/>
      <c r="R22" s="33"/>
      <c r="S22" s="2"/>
      <c r="T22" s="1"/>
      <c r="U22" s="2"/>
      <c r="V22" s="2"/>
      <c r="W22" s="2"/>
      <c r="X22" s="2"/>
      <c r="Y22" s="2"/>
      <c r="Z22" s="31"/>
      <c r="AA22" s="31"/>
    </row>
    <row r="23" spans="1:27">
      <c r="A23" s="1"/>
      <c r="B23" s="1"/>
      <c r="C23" s="1"/>
      <c r="D23" s="3"/>
      <c r="E23" s="2"/>
      <c r="F23" s="2"/>
      <c r="G23" s="2"/>
      <c r="H23" s="3"/>
      <c r="I23" s="2"/>
      <c r="J23" s="1"/>
      <c r="K23" s="2"/>
      <c r="L23" s="31"/>
      <c r="M23" s="2"/>
      <c r="N23" s="3"/>
      <c r="O23" s="32"/>
      <c r="P23" s="33"/>
      <c r="Q23" s="33"/>
      <c r="R23" s="33"/>
      <c r="S23" s="2"/>
      <c r="T23" s="1"/>
      <c r="U23" s="2"/>
      <c r="V23" s="2"/>
      <c r="W23" s="2"/>
      <c r="X23" s="2"/>
      <c r="Y23" s="2"/>
      <c r="Z23" s="31"/>
      <c r="AA23" s="31"/>
    </row>
    <row r="24" spans="1:27">
      <c r="A24" s="1"/>
      <c r="B24" s="1"/>
      <c r="C24" s="1"/>
      <c r="D24" s="3"/>
      <c r="E24" s="2"/>
      <c r="F24" s="2"/>
      <c r="G24" s="2"/>
      <c r="H24" s="3"/>
      <c r="I24" s="2"/>
      <c r="J24" s="1"/>
      <c r="K24" s="2"/>
      <c r="L24" s="31"/>
      <c r="M24" s="2"/>
      <c r="N24" s="3"/>
      <c r="O24" s="32"/>
      <c r="P24" s="33"/>
      <c r="Q24" s="33"/>
      <c r="R24" s="33"/>
      <c r="S24" s="2"/>
      <c r="T24" s="1"/>
      <c r="U24" s="2"/>
      <c r="V24" s="2"/>
      <c r="W24" s="2"/>
      <c r="X24" s="2"/>
      <c r="Y24" s="2"/>
      <c r="Z24" s="31"/>
      <c r="AA24" s="31"/>
    </row>
    <row r="25" spans="1:27">
      <c r="A25" s="1"/>
      <c r="B25" s="1"/>
      <c r="C25" s="1"/>
      <c r="D25" s="3"/>
      <c r="E25" s="2"/>
      <c r="F25" s="2"/>
      <c r="G25" s="2"/>
      <c r="H25" s="3"/>
      <c r="I25" s="2"/>
      <c r="J25" s="1"/>
      <c r="K25" s="2"/>
      <c r="L25" s="31"/>
      <c r="M25" s="2"/>
      <c r="N25" s="3"/>
      <c r="O25" s="32"/>
      <c r="P25" s="33"/>
      <c r="Q25" s="33"/>
      <c r="R25" s="33"/>
      <c r="S25" s="2"/>
      <c r="T25" s="1"/>
      <c r="U25" s="2"/>
      <c r="V25" s="2"/>
      <c r="W25" s="2"/>
      <c r="X25" s="2"/>
      <c r="Y25" s="2"/>
      <c r="Z25" s="31"/>
      <c r="AA25" s="31"/>
    </row>
    <row r="26" spans="1:27">
      <c r="A26" s="1"/>
      <c r="B26" s="1"/>
      <c r="C26" s="1"/>
      <c r="D26" s="3"/>
      <c r="E26" s="2"/>
      <c r="F26" s="2"/>
      <c r="G26" s="2"/>
      <c r="H26" s="3"/>
      <c r="I26" s="2"/>
      <c r="J26" s="1"/>
      <c r="K26" s="2"/>
      <c r="L26" s="31"/>
      <c r="M26" s="2"/>
      <c r="N26" s="3"/>
      <c r="O26" s="32"/>
      <c r="P26" s="33"/>
      <c r="Q26" s="33"/>
      <c r="R26" s="33"/>
      <c r="S26" s="2"/>
      <c r="T26" s="1"/>
      <c r="U26" s="2"/>
      <c r="V26" s="2"/>
      <c r="W26" s="2"/>
      <c r="X26" s="2"/>
      <c r="Y26" s="2"/>
      <c r="Z26" s="31"/>
      <c r="AA26" s="31"/>
    </row>
    <row r="27" spans="1:27">
      <c r="A27" s="1"/>
      <c r="B27" s="1"/>
      <c r="C27" s="1"/>
      <c r="D27" s="3"/>
      <c r="E27" s="2"/>
      <c r="F27" s="2"/>
      <c r="G27" s="2"/>
      <c r="H27" s="3"/>
      <c r="I27" s="2"/>
      <c r="J27" s="1"/>
      <c r="K27" s="2"/>
      <c r="L27" s="31"/>
      <c r="M27" s="2"/>
      <c r="N27" s="3"/>
      <c r="O27" s="32"/>
      <c r="P27" s="33"/>
      <c r="Q27" s="33"/>
      <c r="R27" s="33"/>
      <c r="S27" s="2"/>
      <c r="T27" s="1"/>
      <c r="U27" s="2"/>
      <c r="V27" s="2"/>
      <c r="W27" s="2"/>
      <c r="X27" s="2"/>
      <c r="Y27" s="2"/>
      <c r="Z27" s="31"/>
      <c r="AA27" s="31"/>
    </row>
    <row r="28" spans="1:27">
      <c r="A28" s="1"/>
      <c r="B28" s="1"/>
      <c r="C28" s="1"/>
      <c r="D28" s="3"/>
      <c r="E28" s="2"/>
      <c r="F28" s="2"/>
      <c r="G28" s="2"/>
      <c r="H28" s="3"/>
      <c r="I28" s="2"/>
      <c r="J28" s="1"/>
      <c r="K28" s="2"/>
      <c r="L28" s="31"/>
      <c r="M28" s="2"/>
      <c r="N28" s="3"/>
      <c r="O28" s="32"/>
      <c r="P28" s="33"/>
      <c r="Q28" s="33"/>
      <c r="R28" s="33"/>
      <c r="S28" s="2"/>
      <c r="T28" s="1"/>
      <c r="U28" s="2"/>
      <c r="V28" s="2"/>
      <c r="W28" s="2"/>
      <c r="X28" s="2"/>
      <c r="Y28" s="2"/>
      <c r="Z28" s="31"/>
      <c r="AA28" s="31"/>
    </row>
    <row r="29" spans="1:27">
      <c r="A29" s="1"/>
      <c r="B29" s="1"/>
      <c r="C29" s="1"/>
      <c r="D29" s="3"/>
      <c r="E29" s="2"/>
      <c r="F29" s="2"/>
      <c r="G29" s="2"/>
      <c r="H29" s="3"/>
      <c r="I29" s="2"/>
      <c r="J29" s="1"/>
      <c r="K29" s="2"/>
      <c r="L29" s="31"/>
      <c r="M29" s="2"/>
      <c r="N29" s="3"/>
      <c r="O29" s="32"/>
      <c r="P29" s="33"/>
      <c r="Q29" s="33"/>
      <c r="R29" s="33"/>
      <c r="S29" s="2"/>
      <c r="T29" s="1"/>
      <c r="U29" s="2"/>
      <c r="V29" s="2"/>
      <c r="W29" s="2"/>
      <c r="X29" s="2"/>
      <c r="Y29" s="2"/>
      <c r="Z29" s="31"/>
      <c r="AA29" s="31"/>
    </row>
    <row r="30" spans="1:27">
      <c r="A30" s="1"/>
      <c r="B30" s="1"/>
      <c r="C30" s="1"/>
      <c r="D30" s="3"/>
      <c r="E30" s="2"/>
      <c r="F30" s="2"/>
      <c r="G30" s="2"/>
      <c r="H30" s="3"/>
      <c r="I30" s="2"/>
      <c r="J30" s="1"/>
      <c r="K30" s="2"/>
      <c r="L30" s="31"/>
      <c r="M30" s="2"/>
      <c r="N30" s="3"/>
      <c r="O30" s="32"/>
      <c r="P30" s="33"/>
      <c r="Q30" s="33"/>
      <c r="R30" s="33"/>
      <c r="S30" s="2"/>
      <c r="T30" s="1"/>
      <c r="U30" s="2"/>
      <c r="V30" s="2"/>
      <c r="W30" s="2"/>
      <c r="X30" s="2"/>
      <c r="Y30" s="2"/>
      <c r="Z30" s="31"/>
      <c r="AA30" s="31"/>
    </row>
    <row r="31" spans="1:27">
      <c r="A31" s="1"/>
      <c r="B31" s="1"/>
      <c r="C31" s="1"/>
      <c r="D31" s="3"/>
      <c r="E31" s="2"/>
      <c r="F31" s="2"/>
      <c r="G31" s="2"/>
      <c r="H31" s="3"/>
      <c r="I31" s="2"/>
      <c r="J31" s="1"/>
      <c r="K31" s="2"/>
      <c r="L31" s="31"/>
      <c r="M31" s="2"/>
      <c r="N31" s="3"/>
      <c r="O31" s="32"/>
      <c r="P31" s="33"/>
      <c r="Q31" s="33"/>
      <c r="R31" s="33"/>
      <c r="S31" s="2"/>
      <c r="T31" s="1"/>
      <c r="U31" s="2"/>
      <c r="V31" s="2"/>
      <c r="W31" s="2"/>
      <c r="X31" s="2"/>
      <c r="Y31" s="2"/>
      <c r="Z31" s="31"/>
      <c r="AA31" s="31"/>
    </row>
    <row r="32" spans="1:27">
      <c r="A32" s="1"/>
      <c r="B32" s="1"/>
      <c r="C32" s="1"/>
      <c r="D32" s="3"/>
      <c r="E32" s="2"/>
      <c r="F32" s="2"/>
      <c r="G32" s="2"/>
      <c r="H32" s="3"/>
      <c r="I32" s="2"/>
      <c r="J32" s="1"/>
      <c r="K32" s="2"/>
      <c r="L32" s="31"/>
      <c r="M32" s="2"/>
      <c r="N32" s="3"/>
      <c r="O32" s="32"/>
      <c r="P32" s="33"/>
      <c r="Q32" s="33"/>
      <c r="R32" s="33"/>
      <c r="S32" s="2"/>
      <c r="T32" s="1"/>
      <c r="U32" s="2"/>
      <c r="V32" s="2"/>
      <c r="W32" s="2"/>
      <c r="X32" s="2"/>
      <c r="Y32" s="2"/>
      <c r="Z32" s="31"/>
      <c r="AA32" s="31"/>
    </row>
    <row r="33" spans="1:27">
      <c r="A33" s="1"/>
      <c r="B33" s="1"/>
      <c r="C33" s="1"/>
      <c r="D33" s="3"/>
      <c r="E33" s="2"/>
      <c r="F33" s="2"/>
      <c r="G33" s="2"/>
      <c r="H33" s="3"/>
      <c r="I33" s="2"/>
      <c r="J33" s="1"/>
      <c r="K33" s="2"/>
      <c r="L33" s="31"/>
      <c r="M33" s="2"/>
      <c r="N33" s="3"/>
      <c r="O33" s="32"/>
      <c r="P33" s="33"/>
      <c r="Q33" s="33"/>
      <c r="R33" s="33"/>
      <c r="S33" s="2"/>
      <c r="T33" s="1"/>
      <c r="U33" s="2"/>
      <c r="V33" s="2"/>
      <c r="W33" s="2"/>
      <c r="X33" s="2"/>
      <c r="Y33" s="2"/>
      <c r="Z33" s="31"/>
      <c r="AA33" s="31"/>
    </row>
    <row r="34" spans="1:27">
      <c r="A34" s="1"/>
      <c r="B34" s="1"/>
      <c r="C34" s="1"/>
      <c r="D34" s="3"/>
      <c r="E34" s="2"/>
      <c r="F34" s="2"/>
      <c r="G34" s="2"/>
      <c r="H34" s="3"/>
      <c r="I34" s="2"/>
      <c r="J34" s="1"/>
      <c r="K34" s="2"/>
      <c r="L34" s="31"/>
      <c r="M34" s="2"/>
      <c r="N34" s="3"/>
      <c r="O34" s="32"/>
      <c r="P34" s="33"/>
      <c r="Q34" s="33"/>
      <c r="R34" s="33"/>
      <c r="S34" s="2"/>
      <c r="T34" s="1"/>
      <c r="U34" s="2"/>
      <c r="V34" s="2"/>
      <c r="W34" s="2"/>
      <c r="X34" s="2"/>
      <c r="Y34" s="2"/>
      <c r="Z34" s="31"/>
      <c r="AA34" s="31"/>
    </row>
    <row r="35" spans="1:27">
      <c r="A35" s="1"/>
      <c r="B35" s="1"/>
      <c r="C35" s="1"/>
      <c r="D35" s="3"/>
      <c r="E35" s="2"/>
      <c r="F35" s="2"/>
      <c r="G35" s="2"/>
      <c r="H35" s="3"/>
      <c r="I35" s="2"/>
      <c r="J35" s="1"/>
      <c r="K35" s="2"/>
      <c r="L35" s="31"/>
      <c r="M35" s="2"/>
      <c r="N35" s="3"/>
      <c r="O35" s="32"/>
      <c r="P35" s="33"/>
      <c r="Q35" s="33"/>
      <c r="R35" s="33"/>
      <c r="S35" s="2"/>
      <c r="T35" s="1"/>
      <c r="U35" s="2"/>
      <c r="V35" s="2"/>
      <c r="W35" s="2"/>
      <c r="X35" s="2"/>
      <c r="Y35" s="2"/>
      <c r="Z35" s="31"/>
      <c r="AA35" s="31"/>
    </row>
    <row r="36" spans="1:27">
      <c r="A36" s="1"/>
      <c r="B36" s="1"/>
      <c r="C36" s="1"/>
      <c r="D36" s="3"/>
      <c r="E36" s="2"/>
      <c r="F36" s="2"/>
      <c r="G36" s="2"/>
      <c r="H36" s="3"/>
      <c r="I36" s="2"/>
      <c r="J36" s="1"/>
      <c r="K36" s="2"/>
      <c r="L36" s="31"/>
      <c r="M36" s="2"/>
      <c r="N36" s="3"/>
      <c r="O36" s="32"/>
      <c r="P36" s="33"/>
      <c r="Q36" s="33"/>
      <c r="R36" s="33"/>
      <c r="S36" s="2"/>
      <c r="T36" s="1"/>
      <c r="U36" s="2"/>
      <c r="V36" s="2"/>
      <c r="W36" s="2"/>
      <c r="X36" s="2"/>
      <c r="Y36" s="2"/>
      <c r="Z36" s="31"/>
      <c r="AA36" s="31"/>
    </row>
    <row r="37" spans="1:27">
      <c r="A37" s="1"/>
      <c r="B37" s="1"/>
      <c r="C37" s="1"/>
      <c r="D37" s="3"/>
      <c r="E37" s="2"/>
      <c r="F37" s="2"/>
      <c r="G37" s="2"/>
      <c r="H37" s="3"/>
      <c r="I37" s="2"/>
      <c r="J37" s="1"/>
      <c r="K37" s="2"/>
      <c r="L37" s="31"/>
      <c r="M37" s="2"/>
      <c r="N37" s="3"/>
      <c r="O37" s="32"/>
      <c r="P37" s="33"/>
      <c r="Q37" s="33"/>
      <c r="R37" s="33"/>
      <c r="S37" s="2"/>
      <c r="T37" s="1"/>
      <c r="U37" s="2"/>
      <c r="V37" s="2"/>
      <c r="W37" s="2"/>
      <c r="X37" s="2"/>
      <c r="Y37" s="2"/>
      <c r="Z37" s="31"/>
      <c r="AA37" s="31"/>
    </row>
    <row r="38" spans="1:27">
      <c r="A38" s="1"/>
      <c r="B38" s="1"/>
      <c r="C38" s="1"/>
      <c r="D38" s="3"/>
      <c r="E38" s="2"/>
      <c r="F38" s="2"/>
      <c r="G38" s="2"/>
      <c r="H38" s="3"/>
      <c r="I38" s="2"/>
      <c r="J38" s="1"/>
      <c r="K38" s="2"/>
      <c r="L38" s="31"/>
      <c r="M38" s="2"/>
      <c r="N38" s="3"/>
      <c r="O38" s="32"/>
      <c r="P38" s="33"/>
      <c r="Q38" s="33"/>
      <c r="R38" s="33"/>
      <c r="S38" s="2"/>
      <c r="T38" s="1"/>
      <c r="U38" s="2"/>
      <c r="V38" s="2"/>
      <c r="W38" s="2"/>
      <c r="X38" s="2"/>
      <c r="Y38" s="2"/>
      <c r="Z38" s="31"/>
      <c r="AA38" s="31"/>
    </row>
    <row r="39" spans="1:27">
      <c r="A39" s="1"/>
      <c r="B39" s="1"/>
      <c r="C39" s="1"/>
      <c r="D39" s="3"/>
      <c r="E39" s="2"/>
      <c r="F39" s="2"/>
      <c r="G39" s="2"/>
      <c r="H39" s="3"/>
      <c r="I39" s="2"/>
      <c r="J39" s="1"/>
      <c r="K39" s="2"/>
      <c r="L39" s="31"/>
      <c r="M39" s="2"/>
      <c r="N39" s="3"/>
      <c r="O39" s="32"/>
      <c r="P39" s="33"/>
      <c r="Q39" s="33"/>
      <c r="R39" s="33"/>
      <c r="S39" s="2"/>
      <c r="T39" s="1"/>
      <c r="U39" s="2"/>
      <c r="V39" s="2"/>
      <c r="W39" s="2"/>
      <c r="X39" s="2"/>
      <c r="Y39" s="2"/>
      <c r="Z39" s="31"/>
      <c r="AA39" s="31"/>
    </row>
    <row r="40" spans="1:27">
      <c r="A40" s="1"/>
      <c r="B40" s="1"/>
      <c r="C40" s="1"/>
      <c r="D40" s="3"/>
      <c r="E40" s="2"/>
      <c r="F40" s="2"/>
      <c r="G40" s="2"/>
      <c r="H40" s="3"/>
      <c r="I40" s="2"/>
      <c r="J40" s="1"/>
      <c r="K40" s="2"/>
      <c r="L40" s="31"/>
      <c r="M40" s="2"/>
      <c r="N40" s="3"/>
      <c r="O40" s="32"/>
      <c r="P40" s="33"/>
      <c r="Q40" s="33"/>
      <c r="R40" s="33"/>
      <c r="S40" s="2"/>
      <c r="T40" s="1"/>
      <c r="U40" s="2"/>
      <c r="V40" s="2"/>
      <c r="W40" s="2"/>
      <c r="X40" s="2"/>
      <c r="Y40" s="2"/>
      <c r="Z40" s="31"/>
      <c r="AA40" s="31"/>
    </row>
    <row r="41" spans="1:27">
      <c r="A41" s="1"/>
      <c r="B41" s="1"/>
      <c r="C41" s="1"/>
      <c r="D41" s="3"/>
      <c r="E41" s="2"/>
      <c r="F41" s="2"/>
      <c r="G41" s="2"/>
      <c r="H41" s="3"/>
      <c r="I41" s="2"/>
      <c r="J41" s="1"/>
      <c r="K41" s="2"/>
      <c r="L41" s="31"/>
      <c r="M41" s="2"/>
      <c r="N41" s="3"/>
      <c r="O41" s="32"/>
      <c r="P41" s="33"/>
      <c r="Q41" s="33"/>
      <c r="R41" s="33"/>
      <c r="S41" s="2"/>
      <c r="T41" s="1"/>
      <c r="U41" s="2"/>
      <c r="V41" s="2"/>
      <c r="W41" s="2"/>
      <c r="X41" s="2"/>
      <c r="Y41" s="2"/>
      <c r="Z41" s="31"/>
      <c r="AA41" s="31"/>
    </row>
    <row r="42" spans="1:27">
      <c r="A42" s="1"/>
      <c r="B42" s="1"/>
      <c r="C42" s="1"/>
      <c r="D42" s="3"/>
      <c r="E42" s="2"/>
      <c r="F42" s="2"/>
      <c r="G42" s="2"/>
      <c r="H42" s="3"/>
      <c r="I42" s="2"/>
      <c r="J42" s="1"/>
      <c r="K42" s="2"/>
      <c r="L42" s="31"/>
      <c r="M42" s="2"/>
      <c r="N42" s="3"/>
      <c r="O42" s="32"/>
      <c r="P42" s="33"/>
      <c r="Q42" s="33"/>
      <c r="R42" s="33"/>
      <c r="S42" s="2"/>
      <c r="T42" s="1"/>
      <c r="U42" s="2"/>
      <c r="V42" s="2"/>
      <c r="W42" s="2"/>
      <c r="X42" s="2"/>
      <c r="Y42" s="2"/>
      <c r="Z42" s="31"/>
      <c r="AA42" s="31"/>
    </row>
    <row r="43" spans="1:27">
      <c r="A43" s="1"/>
      <c r="B43" s="1"/>
      <c r="C43" s="1"/>
      <c r="D43" s="3"/>
      <c r="E43" s="2"/>
      <c r="F43" s="2"/>
      <c r="G43" s="2"/>
      <c r="H43" s="3"/>
      <c r="I43" s="2"/>
      <c r="J43" s="1"/>
      <c r="K43" s="2"/>
      <c r="L43" s="31"/>
      <c r="M43" s="2"/>
      <c r="N43" s="3"/>
      <c r="O43" s="32"/>
      <c r="P43" s="33"/>
      <c r="Q43" s="33"/>
      <c r="R43" s="33"/>
      <c r="S43" s="2"/>
      <c r="T43" s="1"/>
      <c r="U43" s="2"/>
      <c r="V43" s="2"/>
      <c r="W43" s="2"/>
      <c r="X43" s="2"/>
      <c r="Y43" s="2"/>
      <c r="Z43" s="31"/>
      <c r="AA43" s="31"/>
    </row>
    <row r="44" spans="1:27">
      <c r="A44" s="1"/>
      <c r="B44" s="1"/>
      <c r="C44" s="1"/>
      <c r="D44" s="3"/>
      <c r="E44" s="2"/>
      <c r="F44" s="2"/>
      <c r="G44" s="2"/>
      <c r="H44" s="3"/>
      <c r="I44" s="2"/>
      <c r="J44" s="1"/>
      <c r="K44" s="2"/>
      <c r="L44" s="31"/>
      <c r="M44" s="2"/>
      <c r="N44" s="3"/>
      <c r="O44" s="32"/>
      <c r="P44" s="33"/>
      <c r="Q44" s="33"/>
      <c r="R44" s="33"/>
      <c r="S44" s="2"/>
      <c r="T44" s="1"/>
      <c r="U44" s="2"/>
      <c r="V44" s="2"/>
      <c r="W44" s="2"/>
      <c r="X44" s="2"/>
      <c r="Y44" s="2"/>
      <c r="Z44" s="31"/>
      <c r="AA44" s="31"/>
    </row>
    <row r="45" spans="1:27">
      <c r="A45" s="1"/>
      <c r="B45" s="1"/>
      <c r="C45" s="1"/>
      <c r="D45" s="3"/>
      <c r="E45" s="2"/>
      <c r="F45" s="2"/>
      <c r="G45" s="2"/>
      <c r="H45" s="3"/>
      <c r="I45" s="2"/>
      <c r="J45" s="1"/>
      <c r="K45" s="2"/>
      <c r="L45" s="31"/>
      <c r="M45" s="2"/>
      <c r="N45" s="3"/>
      <c r="O45" s="32"/>
      <c r="P45" s="33"/>
      <c r="Q45" s="33"/>
      <c r="R45" s="33"/>
      <c r="S45" s="2"/>
      <c r="T45" s="1"/>
      <c r="U45" s="2"/>
      <c r="V45" s="2"/>
      <c r="W45" s="2"/>
      <c r="X45" s="2"/>
      <c r="Y45" s="2"/>
      <c r="Z45" s="31"/>
      <c r="AA45" s="31"/>
    </row>
    <row r="46" spans="1:27">
      <c r="A46" s="1"/>
      <c r="B46" s="1"/>
      <c r="C46" s="1"/>
      <c r="D46" s="3"/>
      <c r="E46" s="2"/>
      <c r="F46" s="2"/>
      <c r="G46" s="2"/>
      <c r="H46" s="3"/>
      <c r="I46" s="2"/>
      <c r="J46" s="1"/>
      <c r="K46" s="2"/>
      <c r="L46" s="31"/>
      <c r="M46" s="2"/>
      <c r="N46" s="3"/>
      <c r="O46" s="32"/>
      <c r="P46" s="33"/>
      <c r="Q46" s="33"/>
      <c r="R46" s="33"/>
      <c r="S46" s="2"/>
      <c r="T46" s="1"/>
      <c r="U46" s="2"/>
      <c r="V46" s="2"/>
      <c r="W46" s="2"/>
      <c r="X46" s="2"/>
      <c r="Y46" s="2"/>
      <c r="Z46" s="31"/>
      <c r="AA46" s="31"/>
    </row>
    <row r="47" spans="1:27">
      <c r="A47" s="1"/>
      <c r="B47" s="1"/>
      <c r="C47" s="1"/>
      <c r="D47" s="3"/>
      <c r="E47" s="2"/>
      <c r="F47" s="2"/>
      <c r="G47" s="2"/>
      <c r="H47" s="3"/>
      <c r="I47" s="2"/>
      <c r="J47" s="1"/>
      <c r="K47" s="2"/>
      <c r="L47" s="31"/>
      <c r="M47" s="2"/>
      <c r="N47" s="3"/>
      <c r="O47" s="32"/>
      <c r="P47" s="33"/>
      <c r="Q47" s="33"/>
      <c r="R47" s="33"/>
      <c r="S47" s="2"/>
      <c r="T47" s="1"/>
      <c r="U47" s="2"/>
      <c r="V47" s="2"/>
      <c r="W47" s="2"/>
      <c r="X47" s="2"/>
      <c r="Y47" s="2"/>
      <c r="Z47" s="31"/>
      <c r="AA47" s="31"/>
    </row>
    <row r="48" spans="1:27">
      <c r="A48" s="1"/>
      <c r="B48" s="1"/>
      <c r="C48" s="1"/>
      <c r="D48" s="3"/>
      <c r="E48" s="2"/>
      <c r="F48" s="2"/>
      <c r="G48" s="2"/>
      <c r="H48" s="3"/>
      <c r="I48" s="2"/>
      <c r="J48" s="1"/>
      <c r="K48" s="2"/>
      <c r="L48" s="31"/>
      <c r="M48" s="2"/>
      <c r="N48" s="3"/>
      <c r="O48" s="32"/>
      <c r="P48" s="33"/>
      <c r="Q48" s="33"/>
      <c r="R48" s="33"/>
      <c r="S48" s="2"/>
      <c r="T48" s="1"/>
      <c r="U48" s="2"/>
      <c r="V48" s="2"/>
      <c r="W48" s="2"/>
      <c r="X48" s="2"/>
      <c r="Y48" s="2"/>
      <c r="Z48" s="31"/>
      <c r="AA48" s="31"/>
    </row>
    <row r="49" spans="1:27">
      <c r="A49" s="1"/>
      <c r="B49" s="1"/>
      <c r="C49" s="1"/>
      <c r="D49" s="3"/>
      <c r="E49" s="2"/>
      <c r="F49" s="2"/>
      <c r="G49" s="2"/>
      <c r="H49" s="3"/>
      <c r="I49" s="2"/>
      <c r="J49" s="1"/>
      <c r="K49" s="2"/>
      <c r="L49" s="31"/>
      <c r="M49" s="2"/>
      <c r="N49" s="3"/>
      <c r="O49" s="32"/>
      <c r="P49" s="33"/>
      <c r="Q49" s="33"/>
      <c r="R49" s="33"/>
      <c r="S49" s="2"/>
      <c r="T49" s="1"/>
      <c r="U49" s="2"/>
      <c r="V49" s="2"/>
      <c r="W49" s="2"/>
      <c r="X49" s="2"/>
      <c r="Y49" s="2"/>
      <c r="Z49" s="31"/>
      <c r="AA49" s="31"/>
    </row>
    <row r="50" spans="1:27">
      <c r="A50" s="1"/>
      <c r="B50" s="1"/>
      <c r="C50" s="1"/>
      <c r="D50" s="3"/>
      <c r="E50" s="2"/>
      <c r="F50" s="2"/>
      <c r="G50" s="2"/>
      <c r="H50" s="3"/>
      <c r="I50" s="2"/>
      <c r="J50" s="1"/>
      <c r="K50" s="2"/>
      <c r="L50" s="31"/>
      <c r="M50" s="2"/>
      <c r="N50" s="3"/>
      <c r="O50" s="32"/>
      <c r="P50" s="33"/>
      <c r="Q50" s="33"/>
      <c r="R50" s="33"/>
      <c r="S50" s="2"/>
      <c r="T50" s="1"/>
      <c r="U50" s="2"/>
      <c r="V50" s="2"/>
      <c r="W50" s="2"/>
      <c r="X50" s="2"/>
      <c r="Y50" s="2"/>
      <c r="Z50" s="31"/>
      <c r="AA50" s="31"/>
    </row>
    <row r="51" spans="1:27">
      <c r="A51" s="1"/>
      <c r="B51" s="1"/>
      <c r="C51" s="1"/>
      <c r="D51" s="3"/>
      <c r="E51" s="2"/>
      <c r="F51" s="2"/>
      <c r="G51" s="2"/>
      <c r="H51" s="3"/>
      <c r="I51" s="2"/>
      <c r="J51" s="1"/>
      <c r="K51" s="2"/>
      <c r="L51" s="31"/>
      <c r="M51" s="2"/>
      <c r="N51" s="3"/>
      <c r="O51" s="32"/>
      <c r="P51" s="33"/>
      <c r="Q51" s="33"/>
      <c r="R51" s="33"/>
      <c r="S51" s="2"/>
      <c r="T51" s="1"/>
      <c r="U51" s="2"/>
      <c r="V51" s="2"/>
      <c r="W51" s="2"/>
      <c r="X51" s="2"/>
      <c r="Y51" s="2"/>
      <c r="Z51" s="31"/>
      <c r="AA51" s="31"/>
    </row>
    <row r="52" spans="1:27">
      <c r="A52" s="1"/>
      <c r="B52" s="1"/>
      <c r="C52" s="1"/>
      <c r="D52" s="3"/>
      <c r="E52" s="2"/>
      <c r="F52" s="2"/>
      <c r="G52" s="2"/>
      <c r="H52" s="3"/>
      <c r="I52" s="2"/>
      <c r="J52" s="1"/>
      <c r="K52" s="2"/>
      <c r="L52" s="31"/>
      <c r="M52" s="2"/>
      <c r="N52" s="3"/>
      <c r="O52" s="32"/>
      <c r="P52" s="33"/>
      <c r="Q52" s="33"/>
      <c r="R52" s="33"/>
      <c r="S52" s="2"/>
      <c r="T52" s="1"/>
      <c r="U52" s="2"/>
      <c r="V52" s="2"/>
      <c r="W52" s="2"/>
      <c r="X52" s="2"/>
      <c r="Y52" s="2"/>
      <c r="Z52" s="31"/>
      <c r="AA52" s="31"/>
    </row>
    <row r="53" spans="1:27">
      <c r="A53" s="1"/>
      <c r="B53" s="1"/>
      <c r="C53" s="1"/>
      <c r="D53" s="3"/>
      <c r="E53" s="2"/>
      <c r="F53" s="2"/>
      <c r="G53" s="2"/>
      <c r="H53" s="3"/>
      <c r="I53" s="2"/>
      <c r="J53" s="1"/>
      <c r="K53" s="2"/>
      <c r="L53" s="31"/>
      <c r="M53" s="2"/>
      <c r="N53" s="3"/>
      <c r="O53" s="32"/>
      <c r="P53" s="33"/>
      <c r="Q53" s="33"/>
      <c r="R53" s="33"/>
      <c r="S53" s="2"/>
      <c r="T53" s="1"/>
      <c r="U53" s="2"/>
      <c r="V53" s="2"/>
      <c r="W53" s="2"/>
      <c r="X53" s="2"/>
      <c r="Y53" s="2"/>
      <c r="Z53" s="31"/>
      <c r="AA53" s="31"/>
    </row>
    <row r="54" spans="1:27">
      <c r="A54" s="1"/>
      <c r="B54" s="1"/>
      <c r="C54" s="1"/>
      <c r="D54" s="3"/>
      <c r="E54" s="2"/>
      <c r="F54" s="2"/>
      <c r="G54" s="2"/>
      <c r="H54" s="3"/>
      <c r="I54" s="2"/>
      <c r="J54" s="1"/>
      <c r="K54" s="2"/>
      <c r="L54" s="31"/>
      <c r="M54" s="2"/>
      <c r="N54" s="3"/>
      <c r="O54" s="32"/>
      <c r="P54" s="33"/>
      <c r="Q54" s="33"/>
      <c r="R54" s="33"/>
      <c r="S54" s="2"/>
      <c r="T54" s="1"/>
      <c r="U54" s="2"/>
      <c r="V54" s="2"/>
      <c r="W54" s="2"/>
      <c r="X54" s="2"/>
      <c r="Y54" s="2"/>
      <c r="Z54" s="31"/>
      <c r="AA54" s="31"/>
    </row>
    <row r="55" spans="1:27">
      <c r="A55" s="1"/>
      <c r="B55" s="1"/>
      <c r="C55" s="1"/>
      <c r="D55" s="3"/>
      <c r="E55" s="2"/>
      <c r="F55" s="2"/>
      <c r="G55" s="2"/>
      <c r="H55" s="3"/>
      <c r="I55" s="2"/>
      <c r="J55" s="1"/>
      <c r="K55" s="2"/>
      <c r="L55" s="31"/>
      <c r="M55" s="2"/>
      <c r="N55" s="3"/>
      <c r="O55" s="32"/>
      <c r="P55" s="33"/>
      <c r="Q55" s="33"/>
      <c r="R55" s="33"/>
      <c r="S55" s="2"/>
      <c r="T55" s="1"/>
      <c r="U55" s="2"/>
      <c r="V55" s="2"/>
      <c r="W55" s="2"/>
      <c r="X55" s="2"/>
      <c r="Y55" s="2"/>
      <c r="Z55" s="31"/>
      <c r="AA55" s="31"/>
    </row>
    <row r="56" spans="1:27">
      <c r="A56" s="1"/>
      <c r="B56" s="1"/>
      <c r="C56" s="1"/>
      <c r="D56" s="3"/>
      <c r="E56" s="2"/>
      <c r="F56" s="2"/>
      <c r="G56" s="2"/>
      <c r="H56" s="3"/>
      <c r="I56" s="2"/>
      <c r="J56" s="1"/>
      <c r="K56" s="2"/>
      <c r="L56" s="31"/>
      <c r="M56" s="2"/>
      <c r="N56" s="3"/>
      <c r="O56" s="32"/>
      <c r="P56" s="33"/>
      <c r="Q56" s="33"/>
      <c r="R56" s="33"/>
      <c r="S56" s="2"/>
      <c r="T56" s="1"/>
      <c r="U56" s="2"/>
      <c r="V56" s="2"/>
      <c r="W56" s="2"/>
      <c r="X56" s="2"/>
      <c r="Y56" s="2"/>
      <c r="Z56" s="31"/>
      <c r="AA56" s="31"/>
    </row>
    <row r="57" spans="1:27">
      <c r="A57" s="1"/>
      <c r="B57" s="1"/>
      <c r="C57" s="1"/>
      <c r="D57" s="3"/>
      <c r="E57" s="2"/>
      <c r="F57" s="2"/>
      <c r="G57" s="2"/>
      <c r="H57" s="3"/>
      <c r="I57" s="2"/>
      <c r="J57" s="1"/>
      <c r="K57" s="2"/>
      <c r="L57" s="31"/>
      <c r="M57" s="2"/>
      <c r="N57" s="3"/>
      <c r="O57" s="32"/>
      <c r="P57" s="33"/>
      <c r="Q57" s="33"/>
      <c r="R57" s="33"/>
      <c r="S57" s="2"/>
      <c r="T57" s="1"/>
      <c r="U57" s="2"/>
      <c r="V57" s="2"/>
      <c r="W57" s="2"/>
      <c r="X57" s="2"/>
      <c r="Y57" s="2"/>
      <c r="Z57" s="31"/>
      <c r="AA57" s="31"/>
    </row>
    <row r="58" spans="1:27">
      <c r="A58" s="1"/>
      <c r="B58" s="1"/>
      <c r="C58" s="1"/>
      <c r="D58" s="3"/>
      <c r="E58" s="2"/>
      <c r="F58" s="2"/>
      <c r="G58" s="2"/>
      <c r="H58" s="3"/>
      <c r="I58" s="2"/>
      <c r="J58" s="1"/>
      <c r="K58" s="2"/>
      <c r="L58" s="31"/>
      <c r="M58" s="2"/>
      <c r="N58" s="3"/>
      <c r="O58" s="32"/>
      <c r="P58" s="33"/>
      <c r="Q58" s="33"/>
      <c r="R58" s="33"/>
      <c r="S58" s="2"/>
      <c r="T58" s="1"/>
      <c r="U58" s="2"/>
      <c r="V58" s="2"/>
      <c r="W58" s="2"/>
      <c r="X58" s="2"/>
      <c r="Y58" s="2"/>
      <c r="Z58" s="31"/>
      <c r="AA58" s="31"/>
    </row>
    <row r="59" spans="1:27">
      <c r="A59" s="1"/>
      <c r="B59" s="1"/>
      <c r="C59" s="1"/>
      <c r="D59" s="3"/>
      <c r="E59" s="2"/>
      <c r="F59" s="2"/>
      <c r="G59" s="2"/>
      <c r="H59" s="3"/>
      <c r="I59" s="2"/>
      <c r="J59" s="1"/>
      <c r="K59" s="2"/>
      <c r="L59" s="31"/>
      <c r="M59" s="2"/>
      <c r="N59" s="3"/>
      <c r="O59" s="32"/>
      <c r="P59" s="33"/>
      <c r="Q59" s="33"/>
      <c r="R59" s="33"/>
      <c r="S59" s="2"/>
      <c r="T59" s="1"/>
      <c r="U59" s="2"/>
      <c r="V59" s="2"/>
      <c r="W59" s="2"/>
      <c r="X59" s="2"/>
      <c r="Y59" s="2"/>
      <c r="Z59" s="31"/>
      <c r="AA59" s="31"/>
    </row>
    <row r="60" spans="1:27">
      <c r="A60" s="1"/>
      <c r="B60" s="1"/>
      <c r="C60" s="1"/>
      <c r="D60" s="3"/>
      <c r="E60" s="2"/>
      <c r="F60" s="2"/>
      <c r="G60" s="2"/>
      <c r="H60" s="3"/>
      <c r="I60" s="2"/>
      <c r="J60" s="1"/>
      <c r="K60" s="2"/>
      <c r="L60" s="31"/>
      <c r="M60" s="2"/>
      <c r="N60" s="3"/>
      <c r="O60" s="32"/>
      <c r="P60" s="33"/>
      <c r="Q60" s="33"/>
      <c r="R60" s="33"/>
      <c r="S60" s="2"/>
      <c r="T60" s="1"/>
      <c r="U60" s="2"/>
      <c r="V60" s="2"/>
      <c r="W60" s="2"/>
      <c r="X60" s="2"/>
      <c r="Y60" s="2"/>
      <c r="Z60" s="31"/>
      <c r="AA60" s="31"/>
    </row>
    <row r="61" spans="1:27">
      <c r="A61" s="1"/>
      <c r="B61" s="1"/>
      <c r="C61" s="1"/>
      <c r="D61" s="3"/>
      <c r="E61" s="2"/>
      <c r="F61" s="2"/>
      <c r="G61" s="2"/>
      <c r="H61" s="3"/>
      <c r="I61" s="2"/>
      <c r="J61" s="1"/>
      <c r="K61" s="2"/>
      <c r="L61" s="31"/>
      <c r="M61" s="2"/>
      <c r="N61" s="3"/>
      <c r="O61" s="32"/>
      <c r="P61" s="33"/>
      <c r="Q61" s="33"/>
      <c r="R61" s="33"/>
      <c r="S61" s="2"/>
      <c r="T61" s="1"/>
      <c r="U61" s="2"/>
      <c r="V61" s="2"/>
      <c r="W61" s="2"/>
      <c r="X61" s="2"/>
      <c r="Y61" s="2"/>
      <c r="Z61" s="31"/>
      <c r="AA61" s="31"/>
    </row>
    <row r="62" spans="1:27">
      <c r="A62" s="1"/>
      <c r="B62" s="1"/>
      <c r="C62" s="1"/>
      <c r="D62" s="3"/>
      <c r="E62" s="2"/>
      <c r="F62" s="2"/>
      <c r="G62" s="2"/>
      <c r="H62" s="3"/>
      <c r="I62" s="2"/>
      <c r="J62" s="1"/>
      <c r="K62" s="2"/>
      <c r="L62" s="31"/>
      <c r="M62" s="2"/>
      <c r="N62" s="3"/>
      <c r="O62" s="32"/>
      <c r="P62" s="33"/>
      <c r="Q62" s="33"/>
      <c r="R62" s="33"/>
      <c r="S62" s="2"/>
      <c r="T62" s="1"/>
      <c r="U62" s="2"/>
      <c r="V62" s="2"/>
      <c r="W62" s="2"/>
      <c r="X62" s="2"/>
      <c r="Y62" s="2"/>
      <c r="Z62" s="31"/>
      <c r="AA62" s="31"/>
    </row>
    <row r="63" spans="1:27">
      <c r="A63" s="1"/>
      <c r="B63" s="1"/>
      <c r="C63" s="1"/>
      <c r="D63" s="3"/>
      <c r="E63" s="2"/>
      <c r="F63" s="2"/>
      <c r="G63" s="2"/>
      <c r="H63" s="3"/>
      <c r="I63" s="2"/>
      <c r="J63" s="1"/>
      <c r="K63" s="2"/>
      <c r="L63" s="31"/>
      <c r="M63" s="2"/>
      <c r="N63" s="3"/>
      <c r="O63" s="32"/>
      <c r="P63" s="33"/>
      <c r="Q63" s="33"/>
      <c r="R63" s="33"/>
      <c r="S63" s="2"/>
      <c r="T63" s="1"/>
      <c r="U63" s="2"/>
      <c r="V63" s="2"/>
      <c r="W63" s="2"/>
      <c r="X63" s="2"/>
      <c r="Y63" s="2"/>
      <c r="Z63" s="31"/>
      <c r="AA63" s="31"/>
    </row>
    <row r="64" spans="1:27">
      <c r="A64" s="1"/>
      <c r="B64" s="1"/>
      <c r="C64" s="1"/>
      <c r="D64" s="3"/>
      <c r="E64" s="2"/>
      <c r="F64" s="2"/>
      <c r="G64" s="2"/>
      <c r="H64" s="3"/>
      <c r="I64" s="2"/>
      <c r="J64" s="1"/>
      <c r="K64" s="2"/>
      <c r="L64" s="31"/>
      <c r="M64" s="2"/>
      <c r="N64" s="3"/>
      <c r="O64" s="32"/>
      <c r="P64" s="33"/>
      <c r="Q64" s="33"/>
      <c r="R64" s="33"/>
      <c r="S64" s="2"/>
      <c r="T64" s="1"/>
      <c r="U64" s="2"/>
      <c r="V64" s="2"/>
      <c r="W64" s="2"/>
      <c r="X64" s="2"/>
      <c r="Y64" s="2"/>
      <c r="Z64" s="31"/>
      <c r="AA64" s="31"/>
    </row>
    <row r="65" spans="1:27">
      <c r="A65" s="1"/>
      <c r="B65" s="1"/>
      <c r="C65" s="1"/>
      <c r="D65" s="3"/>
      <c r="E65" s="2"/>
      <c r="F65" s="2"/>
      <c r="G65" s="2"/>
      <c r="H65" s="3"/>
      <c r="I65" s="2"/>
      <c r="J65" s="1"/>
      <c r="K65" s="2"/>
      <c r="L65" s="31"/>
      <c r="M65" s="2"/>
      <c r="N65" s="3"/>
      <c r="O65" s="32"/>
      <c r="P65" s="33"/>
      <c r="Q65" s="33"/>
      <c r="R65" s="33"/>
      <c r="S65" s="2"/>
      <c r="T65" s="1"/>
      <c r="U65" s="2"/>
      <c r="V65" s="2"/>
      <c r="W65" s="2"/>
      <c r="X65" s="2"/>
      <c r="Y65" s="2"/>
      <c r="Z65" s="31"/>
      <c r="AA65" s="31"/>
    </row>
    <row r="66" spans="1:27">
      <c r="A66" s="1"/>
      <c r="B66" s="1"/>
      <c r="C66" s="1"/>
      <c r="D66" s="3"/>
      <c r="E66" s="2"/>
      <c r="F66" s="2"/>
      <c r="G66" s="2"/>
      <c r="H66" s="3"/>
      <c r="I66" s="2"/>
      <c r="J66" s="1"/>
      <c r="K66" s="2"/>
      <c r="L66" s="31"/>
      <c r="M66" s="2"/>
      <c r="N66" s="3"/>
      <c r="O66" s="32"/>
      <c r="P66" s="33"/>
      <c r="Q66" s="33"/>
      <c r="R66" s="33"/>
      <c r="S66" s="2"/>
      <c r="T66" s="1"/>
      <c r="U66" s="2"/>
      <c r="V66" s="2"/>
      <c r="W66" s="2"/>
      <c r="X66" s="2"/>
      <c r="Y66" s="2"/>
      <c r="Z66" s="31"/>
      <c r="AA66" s="31"/>
    </row>
    <row r="67" spans="1:27">
      <c r="A67" s="1"/>
      <c r="B67" s="1"/>
      <c r="C67" s="1"/>
      <c r="D67" s="3"/>
      <c r="E67" s="2"/>
      <c r="F67" s="2"/>
      <c r="G67" s="2"/>
      <c r="H67" s="3"/>
      <c r="I67" s="2"/>
      <c r="J67" s="1"/>
      <c r="K67" s="2"/>
      <c r="L67" s="31"/>
      <c r="M67" s="2"/>
      <c r="N67" s="3"/>
      <c r="O67" s="32"/>
      <c r="P67" s="33"/>
      <c r="Q67" s="33"/>
      <c r="R67" s="33"/>
      <c r="S67" s="2"/>
      <c r="T67" s="1"/>
      <c r="U67" s="2"/>
      <c r="V67" s="2"/>
      <c r="W67" s="2"/>
      <c r="X67" s="2"/>
      <c r="Y67" s="2"/>
      <c r="Z67" s="31"/>
      <c r="AA67" s="31"/>
    </row>
    <row r="68" spans="1:27">
      <c r="A68" s="1"/>
      <c r="B68" s="1"/>
      <c r="C68" s="1"/>
      <c r="D68" s="3"/>
      <c r="E68" s="2"/>
      <c r="F68" s="2"/>
      <c r="G68" s="2"/>
      <c r="H68" s="3"/>
      <c r="I68" s="2"/>
      <c r="J68" s="1"/>
      <c r="K68" s="2"/>
      <c r="L68" s="31"/>
      <c r="M68" s="2"/>
      <c r="N68" s="3"/>
      <c r="O68" s="32"/>
      <c r="P68" s="33"/>
      <c r="Q68" s="33"/>
      <c r="R68" s="33"/>
      <c r="S68" s="2"/>
      <c r="T68" s="1"/>
      <c r="U68" s="2"/>
      <c r="V68" s="2"/>
      <c r="W68" s="2"/>
      <c r="X68" s="2"/>
      <c r="Y68" s="2"/>
      <c r="Z68" s="31"/>
      <c r="AA68" s="31"/>
    </row>
    <row r="69" spans="1:27">
      <c r="A69" s="1"/>
      <c r="B69" s="1"/>
      <c r="C69" s="1"/>
      <c r="D69" s="3"/>
      <c r="E69" s="2"/>
      <c r="F69" s="2"/>
      <c r="G69" s="2"/>
      <c r="H69" s="3"/>
      <c r="I69" s="2"/>
      <c r="J69" s="1"/>
      <c r="K69" s="2"/>
      <c r="L69" s="31"/>
      <c r="M69" s="2"/>
      <c r="N69" s="3"/>
      <c r="O69" s="32"/>
      <c r="P69" s="33"/>
      <c r="Q69" s="33"/>
      <c r="R69" s="33"/>
      <c r="S69" s="2"/>
      <c r="T69" s="1"/>
      <c r="U69" s="2"/>
      <c r="V69" s="2"/>
      <c r="W69" s="2"/>
      <c r="X69" s="2"/>
      <c r="Y69" s="2"/>
      <c r="Z69" s="31"/>
      <c r="AA69" s="31"/>
    </row>
    <row r="70" spans="1:27">
      <c r="A70" s="1"/>
      <c r="B70" s="1"/>
      <c r="C70" s="1"/>
      <c r="D70" s="3"/>
      <c r="E70" s="2"/>
      <c r="F70" s="2"/>
      <c r="G70" s="2"/>
      <c r="H70" s="3"/>
      <c r="I70" s="2"/>
      <c r="J70" s="1"/>
      <c r="K70" s="2"/>
      <c r="L70" s="31"/>
      <c r="M70" s="2"/>
      <c r="N70" s="3"/>
      <c r="O70" s="32"/>
      <c r="P70" s="33"/>
      <c r="Q70" s="33"/>
      <c r="R70" s="33"/>
      <c r="S70" s="2"/>
      <c r="T70" s="1"/>
      <c r="U70" s="2"/>
      <c r="V70" s="2"/>
      <c r="W70" s="2"/>
      <c r="X70" s="2"/>
      <c r="Y70" s="2"/>
      <c r="Z70" s="31"/>
      <c r="AA70" s="31"/>
    </row>
    <row r="71" spans="1:27">
      <c r="A71" s="1"/>
      <c r="B71" s="1"/>
      <c r="C71" s="1"/>
      <c r="D71" s="3"/>
      <c r="E71" s="2"/>
      <c r="F71" s="2"/>
      <c r="G71" s="2"/>
      <c r="H71" s="3"/>
      <c r="I71" s="2"/>
      <c r="J71" s="1"/>
      <c r="K71" s="2"/>
      <c r="L71" s="31"/>
      <c r="M71" s="2"/>
      <c r="N71" s="3"/>
      <c r="O71" s="32"/>
      <c r="P71" s="33"/>
      <c r="Q71" s="33"/>
      <c r="R71" s="33"/>
      <c r="S71" s="2"/>
      <c r="T71" s="1"/>
      <c r="U71" s="2"/>
      <c r="V71" s="2"/>
      <c r="W71" s="2"/>
      <c r="X71" s="2"/>
      <c r="Y71" s="2"/>
      <c r="Z71" s="31"/>
      <c r="AA71" s="31"/>
    </row>
    <row r="72" spans="1:27">
      <c r="A72" s="1"/>
      <c r="B72" s="1"/>
      <c r="C72" s="1"/>
      <c r="D72" s="3"/>
      <c r="E72" s="2"/>
      <c r="F72" s="2"/>
      <c r="G72" s="2"/>
      <c r="H72" s="3"/>
      <c r="I72" s="2"/>
      <c r="J72" s="1"/>
      <c r="K72" s="2"/>
      <c r="L72" s="31"/>
      <c r="M72" s="2"/>
      <c r="N72" s="3"/>
      <c r="O72" s="32"/>
      <c r="P72" s="33"/>
      <c r="Q72" s="33"/>
      <c r="R72" s="33"/>
      <c r="S72" s="2"/>
      <c r="T72" s="1"/>
      <c r="U72" s="2"/>
      <c r="V72" s="2"/>
      <c r="W72" s="2"/>
      <c r="X72" s="2"/>
      <c r="Y72" s="2"/>
      <c r="Z72" s="31"/>
      <c r="AA72" s="31"/>
    </row>
    <row r="73" spans="1:27">
      <c r="A73" s="1"/>
      <c r="B73" s="1"/>
      <c r="C73" s="1"/>
      <c r="D73" s="3"/>
      <c r="E73" s="2"/>
      <c r="F73" s="2"/>
      <c r="G73" s="2"/>
      <c r="H73" s="3"/>
      <c r="I73" s="2"/>
      <c r="J73" s="1"/>
      <c r="K73" s="2"/>
      <c r="L73" s="31"/>
      <c r="M73" s="2"/>
      <c r="N73" s="3"/>
      <c r="O73" s="32"/>
      <c r="P73" s="33"/>
      <c r="Q73" s="33"/>
      <c r="R73" s="33"/>
      <c r="S73" s="2"/>
      <c r="T73" s="1"/>
      <c r="U73" s="2"/>
      <c r="V73" s="2"/>
      <c r="W73" s="2"/>
      <c r="X73" s="2"/>
      <c r="Y73" s="2"/>
      <c r="Z73" s="31"/>
      <c r="AA73" s="31"/>
    </row>
    <row r="74" spans="1:27">
      <c r="A74" s="1"/>
      <c r="B74" s="1"/>
      <c r="C74" s="1"/>
      <c r="D74" s="3"/>
      <c r="E74" s="2"/>
      <c r="F74" s="2"/>
      <c r="G74" s="2"/>
      <c r="H74" s="3"/>
      <c r="I74" s="2"/>
      <c r="J74" s="1"/>
      <c r="K74" s="2"/>
      <c r="L74" s="31"/>
      <c r="M74" s="2"/>
      <c r="N74" s="3"/>
      <c r="O74" s="32"/>
      <c r="P74" s="33"/>
      <c r="Q74" s="33"/>
      <c r="R74" s="33"/>
      <c r="S74" s="2"/>
      <c r="T74" s="1"/>
      <c r="U74" s="2"/>
      <c r="V74" s="2"/>
      <c r="W74" s="2"/>
      <c r="X74" s="2"/>
      <c r="Y74" s="2"/>
      <c r="Z74" s="31"/>
      <c r="AA74" s="31"/>
    </row>
    <row r="75" spans="1:27">
      <c r="A75" s="1"/>
      <c r="B75" s="1"/>
      <c r="C75" s="1"/>
      <c r="D75" s="3"/>
      <c r="E75" s="2"/>
      <c r="F75" s="2"/>
      <c r="G75" s="2"/>
      <c r="H75" s="3"/>
      <c r="I75" s="2"/>
      <c r="J75" s="1"/>
      <c r="K75" s="2"/>
      <c r="L75" s="31"/>
      <c r="M75" s="2"/>
      <c r="N75" s="3"/>
      <c r="O75" s="32"/>
      <c r="P75" s="33"/>
      <c r="Q75" s="33"/>
      <c r="R75" s="33"/>
      <c r="S75" s="2"/>
      <c r="T75" s="1"/>
      <c r="U75" s="2"/>
      <c r="V75" s="2"/>
      <c r="W75" s="2"/>
      <c r="X75" s="2"/>
      <c r="Y75" s="2"/>
      <c r="Z75" s="31"/>
      <c r="AA75" s="31"/>
    </row>
    <row r="76" spans="1:27">
      <c r="A76" s="1"/>
      <c r="B76" s="1"/>
      <c r="C76" s="1"/>
      <c r="D76" s="3"/>
      <c r="E76" s="2"/>
      <c r="F76" s="2"/>
      <c r="G76" s="2"/>
      <c r="H76" s="3"/>
      <c r="I76" s="2"/>
      <c r="J76" s="1"/>
      <c r="K76" s="2"/>
      <c r="L76" s="31"/>
      <c r="M76" s="2"/>
      <c r="N76" s="3"/>
      <c r="O76" s="32"/>
      <c r="P76" s="33"/>
      <c r="Q76" s="33"/>
      <c r="R76" s="33"/>
      <c r="S76" s="2"/>
      <c r="T76" s="1"/>
      <c r="U76" s="2"/>
      <c r="V76" s="2"/>
      <c r="W76" s="2"/>
      <c r="X76" s="2"/>
      <c r="Y76" s="2"/>
      <c r="Z76" s="31"/>
      <c r="AA76" s="31"/>
    </row>
    <row r="77" spans="1:27">
      <c r="A77" s="1"/>
      <c r="B77" s="1"/>
      <c r="C77" s="1"/>
      <c r="D77" s="3"/>
      <c r="E77" s="2"/>
      <c r="F77" s="2"/>
      <c r="G77" s="2"/>
      <c r="H77" s="3"/>
      <c r="I77" s="2"/>
      <c r="J77" s="1"/>
      <c r="K77" s="2"/>
      <c r="L77" s="31"/>
      <c r="M77" s="2"/>
      <c r="N77" s="3"/>
      <c r="O77" s="32"/>
      <c r="P77" s="33"/>
      <c r="Q77" s="33"/>
      <c r="R77" s="33"/>
      <c r="S77" s="2"/>
      <c r="T77" s="1"/>
      <c r="U77" s="2"/>
      <c r="V77" s="2"/>
      <c r="W77" s="2"/>
      <c r="X77" s="2"/>
      <c r="Y77" s="2"/>
      <c r="Z77" s="31"/>
      <c r="AA77" s="31"/>
    </row>
    <row r="78" spans="1:27">
      <c r="A78" s="1"/>
      <c r="B78" s="1"/>
      <c r="C78" s="1"/>
      <c r="D78" s="3"/>
      <c r="E78" s="2"/>
      <c r="F78" s="2"/>
      <c r="G78" s="2"/>
      <c r="H78" s="3"/>
      <c r="I78" s="2"/>
      <c r="J78" s="1"/>
      <c r="K78" s="2"/>
      <c r="L78" s="31"/>
      <c r="M78" s="2"/>
      <c r="N78" s="3"/>
      <c r="O78" s="32"/>
      <c r="P78" s="33"/>
      <c r="Q78" s="33"/>
      <c r="R78" s="33"/>
      <c r="S78" s="2"/>
      <c r="T78" s="1"/>
      <c r="U78" s="2"/>
      <c r="V78" s="2"/>
      <c r="W78" s="2"/>
      <c r="X78" s="2"/>
      <c r="Y78" s="2"/>
      <c r="Z78" s="31"/>
      <c r="AA78" s="31"/>
    </row>
    <row r="79" spans="1:27">
      <c r="A79" s="1"/>
      <c r="B79" s="1"/>
      <c r="C79" s="1"/>
      <c r="D79" s="3"/>
      <c r="E79" s="2"/>
      <c r="F79" s="2"/>
      <c r="G79" s="2"/>
      <c r="H79" s="3"/>
      <c r="I79" s="2"/>
      <c r="J79" s="1"/>
      <c r="K79" s="2"/>
      <c r="L79" s="31"/>
      <c r="M79" s="2"/>
      <c r="N79" s="3"/>
      <c r="O79" s="32"/>
      <c r="P79" s="33"/>
      <c r="Q79" s="33"/>
      <c r="R79" s="33"/>
      <c r="S79" s="2"/>
      <c r="T79" s="1"/>
      <c r="U79" s="2"/>
      <c r="V79" s="2"/>
      <c r="W79" s="2"/>
      <c r="X79" s="2"/>
      <c r="Y79" s="2"/>
      <c r="Z79" s="31"/>
      <c r="AA79" s="31"/>
    </row>
    <row r="80" spans="1:27">
      <c r="A80" s="1"/>
      <c r="B80" s="1"/>
      <c r="C80" s="1"/>
      <c r="D80" s="3"/>
      <c r="E80" s="2"/>
      <c r="F80" s="2"/>
      <c r="G80" s="2"/>
      <c r="H80" s="3"/>
      <c r="I80" s="2"/>
      <c r="J80" s="1"/>
      <c r="K80" s="2"/>
      <c r="L80" s="31"/>
      <c r="M80" s="2"/>
      <c r="N80" s="3"/>
      <c r="O80" s="32"/>
      <c r="P80" s="33"/>
      <c r="Q80" s="33"/>
      <c r="R80" s="33"/>
      <c r="S80" s="2"/>
      <c r="T80" s="1"/>
      <c r="U80" s="2"/>
      <c r="V80" s="2"/>
      <c r="W80" s="2"/>
      <c r="X80" s="2"/>
      <c r="Y80" s="2"/>
      <c r="Z80" s="31"/>
      <c r="AA80" s="31"/>
    </row>
    <row r="81" spans="1:27">
      <c r="A81" s="1"/>
      <c r="B81" s="1"/>
      <c r="C81" s="1"/>
      <c r="D81" s="3"/>
      <c r="E81" s="2"/>
      <c r="F81" s="2"/>
      <c r="G81" s="2"/>
      <c r="H81" s="3"/>
      <c r="I81" s="2"/>
      <c r="J81" s="1"/>
      <c r="K81" s="2"/>
      <c r="L81" s="31"/>
      <c r="M81" s="2"/>
      <c r="N81" s="3"/>
      <c r="O81" s="32"/>
      <c r="P81" s="33"/>
      <c r="Q81" s="33"/>
      <c r="R81" s="33"/>
      <c r="S81" s="2"/>
      <c r="T81" s="1"/>
      <c r="U81" s="2"/>
      <c r="V81" s="2"/>
      <c r="W81" s="2"/>
      <c r="X81" s="2"/>
      <c r="Y81" s="2"/>
      <c r="Z81" s="31"/>
      <c r="AA81" s="31"/>
    </row>
    <row r="82" spans="1:27">
      <c r="A82" s="1"/>
      <c r="B82" s="1"/>
      <c r="C82" s="1"/>
      <c r="D82" s="3"/>
      <c r="E82" s="2"/>
      <c r="F82" s="2"/>
      <c r="G82" s="2"/>
      <c r="H82" s="3"/>
      <c r="I82" s="2"/>
      <c r="J82" s="1"/>
      <c r="K82" s="2"/>
      <c r="L82" s="31"/>
      <c r="M82" s="2"/>
      <c r="N82" s="3"/>
      <c r="O82" s="32"/>
      <c r="P82" s="33"/>
      <c r="Q82" s="33"/>
      <c r="R82" s="33"/>
      <c r="S82" s="2"/>
      <c r="T82" s="1"/>
      <c r="U82" s="2"/>
      <c r="V82" s="2"/>
      <c r="W82" s="2"/>
      <c r="X82" s="2"/>
      <c r="Y82" s="2"/>
      <c r="Z82" s="31"/>
      <c r="AA82" s="31"/>
    </row>
    <row r="83" spans="1:27">
      <c r="A83" s="1"/>
      <c r="B83" s="1"/>
      <c r="C83" s="1"/>
      <c r="D83" s="3"/>
      <c r="E83" s="2"/>
      <c r="F83" s="2"/>
      <c r="G83" s="2"/>
      <c r="H83" s="3"/>
      <c r="I83" s="2"/>
      <c r="J83" s="1"/>
      <c r="K83" s="2"/>
      <c r="L83" s="31"/>
      <c r="M83" s="2"/>
      <c r="N83" s="3"/>
      <c r="O83" s="32"/>
      <c r="P83" s="33"/>
      <c r="Q83" s="33"/>
      <c r="R83" s="33"/>
      <c r="S83" s="2"/>
      <c r="T83" s="1"/>
      <c r="U83" s="2"/>
      <c r="V83" s="2"/>
      <c r="W83" s="2"/>
      <c r="X83" s="2"/>
      <c r="Y83" s="2"/>
      <c r="Z83" s="31"/>
      <c r="AA83" s="31"/>
    </row>
    <row r="84" spans="1:27">
      <c r="A84" s="1"/>
      <c r="B84" s="1"/>
      <c r="C84" s="1"/>
      <c r="D84" s="3"/>
      <c r="E84" s="2"/>
      <c r="F84" s="2"/>
      <c r="G84" s="2"/>
      <c r="H84" s="3"/>
      <c r="I84" s="2"/>
      <c r="J84" s="1"/>
      <c r="K84" s="2"/>
      <c r="L84" s="31"/>
      <c r="M84" s="2"/>
      <c r="N84" s="3"/>
      <c r="O84" s="32"/>
      <c r="P84" s="33"/>
      <c r="Q84" s="33"/>
      <c r="R84" s="33"/>
      <c r="S84" s="2"/>
      <c r="T84" s="1"/>
      <c r="U84" s="2"/>
      <c r="V84" s="2"/>
      <c r="W84" s="2"/>
      <c r="X84" s="2"/>
      <c r="Y84" s="2"/>
      <c r="Z84" s="31"/>
      <c r="AA84" s="31"/>
    </row>
    <row r="85" spans="1:27">
      <c r="A85" s="1"/>
      <c r="B85" s="1"/>
      <c r="C85" s="1"/>
      <c r="D85" s="3"/>
      <c r="E85" s="2"/>
      <c r="F85" s="2"/>
      <c r="G85" s="2"/>
      <c r="H85" s="3"/>
      <c r="I85" s="2"/>
      <c r="J85" s="1"/>
      <c r="K85" s="2"/>
      <c r="L85" s="31"/>
      <c r="M85" s="2"/>
      <c r="N85" s="3"/>
      <c r="O85" s="32"/>
      <c r="P85" s="33"/>
      <c r="Q85" s="33"/>
      <c r="R85" s="33"/>
      <c r="S85" s="2"/>
      <c r="T85" s="1"/>
      <c r="U85" s="2"/>
      <c r="V85" s="2"/>
      <c r="W85" s="2"/>
      <c r="X85" s="2"/>
      <c r="Y85" s="2"/>
      <c r="Z85" s="31"/>
      <c r="AA85" s="31"/>
    </row>
    <row r="86" spans="1:27">
      <c r="A86" s="1"/>
      <c r="B86" s="1"/>
      <c r="C86" s="1"/>
      <c r="D86" s="3"/>
      <c r="E86" s="2"/>
      <c r="F86" s="2"/>
      <c r="G86" s="2"/>
      <c r="H86" s="3"/>
      <c r="I86" s="2"/>
      <c r="J86" s="1"/>
      <c r="K86" s="2"/>
      <c r="L86" s="31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2"/>
      <c r="F87" s="2"/>
      <c r="G87" s="2"/>
      <c r="H87" s="3"/>
      <c r="I87" s="2"/>
      <c r="J87" s="1"/>
      <c r="K87" s="2"/>
      <c r="L87" s="31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2"/>
      <c r="F88" s="2"/>
      <c r="G88" s="2"/>
      <c r="H88" s="3"/>
      <c r="I88" s="2"/>
      <c r="J88" s="1"/>
      <c r="K88" s="2"/>
      <c r="L88" s="31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2"/>
      <c r="F89" s="2"/>
      <c r="G89" s="2"/>
      <c r="H89" s="3"/>
      <c r="I89" s="2"/>
      <c r="J89" s="1"/>
      <c r="K89" s="2"/>
      <c r="L89" s="31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2"/>
      <c r="F90" s="2"/>
      <c r="G90" s="2"/>
      <c r="H90" s="3"/>
      <c r="I90" s="2"/>
      <c r="J90" s="1"/>
      <c r="K90" s="2"/>
      <c r="L90" s="31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2"/>
      <c r="F91" s="2"/>
      <c r="G91" s="2"/>
      <c r="H91" s="3"/>
      <c r="I91" s="2"/>
      <c r="J91" s="1"/>
      <c r="K91" s="2"/>
      <c r="L91" s="31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2"/>
      <c r="F92" s="2"/>
      <c r="G92" s="2"/>
      <c r="H92" s="3"/>
      <c r="I92" s="2"/>
      <c r="J92" s="1"/>
      <c r="K92" s="2"/>
      <c r="L92" s="31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2"/>
      <c r="F93" s="2"/>
      <c r="G93" s="2"/>
      <c r="H93" s="3"/>
      <c r="I93" s="2"/>
      <c r="J93" s="1"/>
      <c r="K93" s="2"/>
      <c r="L93" s="31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2"/>
      <c r="F94" s="2"/>
      <c r="G94" s="2"/>
      <c r="H94" s="3"/>
      <c r="I94" s="2"/>
      <c r="J94" s="1"/>
      <c r="K94" s="2"/>
      <c r="L94" s="31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2"/>
      <c r="F95" s="2"/>
      <c r="G95" s="2"/>
      <c r="H95" s="3"/>
      <c r="I95" s="2"/>
      <c r="J95" s="1"/>
      <c r="K95" s="2"/>
      <c r="L95" s="31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2"/>
      <c r="F96" s="2"/>
      <c r="G96" s="2"/>
      <c r="H96" s="3"/>
      <c r="I96" s="2"/>
      <c r="J96" s="1"/>
      <c r="K96" s="2"/>
      <c r="L96" s="31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2"/>
      <c r="F97" s="2"/>
      <c r="G97" s="2"/>
      <c r="H97" s="3"/>
      <c r="I97" s="2"/>
      <c r="J97" s="1"/>
      <c r="K97" s="2"/>
      <c r="L97" s="31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2"/>
      <c r="F98" s="2"/>
      <c r="G98" s="2"/>
      <c r="H98" s="3"/>
      <c r="I98" s="2"/>
      <c r="J98" s="1"/>
      <c r="K98" s="2"/>
      <c r="L98" s="31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2"/>
      <c r="F99" s="2"/>
      <c r="G99" s="2"/>
      <c r="H99" s="3"/>
      <c r="I99" s="2"/>
      <c r="J99" s="1"/>
      <c r="K99" s="2"/>
      <c r="L99" s="31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2"/>
      <c r="F100" s="2"/>
      <c r="G100" s="2"/>
      <c r="H100" s="3"/>
      <c r="I100" s="2"/>
      <c r="J100" s="1"/>
      <c r="K100" s="2"/>
      <c r="L100" s="31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2"/>
      <c r="F101" s="2"/>
      <c r="G101" s="2"/>
      <c r="H101" s="3"/>
      <c r="I101" s="2"/>
      <c r="J101" s="1"/>
      <c r="K101" s="2"/>
      <c r="L101" s="31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2"/>
      <c r="F102" s="2"/>
      <c r="G102" s="2"/>
      <c r="H102" s="3"/>
      <c r="I102" s="2"/>
      <c r="J102" s="1"/>
      <c r="K102" s="2"/>
      <c r="L102" s="31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2"/>
      <c r="F103" s="2"/>
      <c r="G103" s="2"/>
      <c r="H103" s="3"/>
      <c r="I103" s="2"/>
      <c r="J103" s="1"/>
      <c r="K103" s="2"/>
      <c r="L103" s="31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2"/>
      <c r="F104" s="2"/>
      <c r="G104" s="2"/>
      <c r="H104" s="3"/>
      <c r="I104" s="2"/>
      <c r="J104" s="1"/>
      <c r="K104" s="2"/>
      <c r="L104" s="31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2"/>
      <c r="F105" s="2"/>
      <c r="G105" s="2"/>
      <c r="H105" s="3"/>
      <c r="I105" s="2"/>
      <c r="J105" s="1"/>
      <c r="K105" s="2"/>
      <c r="L105" s="31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2"/>
      <c r="F106" s="2"/>
      <c r="G106" s="2"/>
      <c r="H106" s="3"/>
      <c r="I106" s="2"/>
      <c r="J106" s="1"/>
      <c r="K106" s="2"/>
      <c r="L106" s="3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2"/>
      <c r="F107" s="2"/>
      <c r="G107" s="2"/>
      <c r="H107" s="3"/>
      <c r="I107" s="2"/>
      <c r="J107" s="1"/>
      <c r="K107" s="2"/>
      <c r="L107" s="3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2"/>
      <c r="F108" s="2"/>
      <c r="G108" s="2"/>
      <c r="H108" s="3"/>
      <c r="I108" s="2"/>
      <c r="J108" s="1"/>
      <c r="K108" s="2"/>
      <c r="L108" s="3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2"/>
      <c r="H109" s="3"/>
      <c r="I109" s="2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2"/>
      <c r="H110" s="3"/>
      <c r="I110" s="2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2"/>
      <c r="H111" s="3"/>
      <c r="I111" s="2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2"/>
      <c r="H112" s="3"/>
      <c r="I112" s="2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2"/>
      <c r="H113" s="3"/>
      <c r="I113" s="2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2"/>
      <c r="H114" s="3"/>
      <c r="I114" s="2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2"/>
      <c r="H115" s="3"/>
      <c r="I115" s="2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2"/>
      <c r="H116" s="3"/>
      <c r="I116" s="2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2"/>
      <c r="H117" s="3"/>
      <c r="I117" s="2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2"/>
      <c r="H118" s="3"/>
      <c r="I118" s="2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2"/>
      <c r="H119" s="3"/>
      <c r="I119" s="2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2"/>
      <c r="H120" s="3"/>
      <c r="I120" s="2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2"/>
      <c r="H121" s="3"/>
      <c r="I121" s="2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2"/>
      <c r="H122" s="3"/>
      <c r="I122" s="2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2"/>
      <c r="H123" s="3"/>
      <c r="I123" s="2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2"/>
      <c r="H124" s="3"/>
      <c r="I124" s="2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2"/>
      <c r="H125" s="3"/>
      <c r="I125" s="2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2"/>
      <c r="H126" s="3"/>
      <c r="I126" s="2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2"/>
      <c r="H127" s="3"/>
      <c r="I127" s="2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2"/>
      <c r="H128" s="3"/>
      <c r="I128" s="2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2"/>
      <c r="H129" s="3"/>
      <c r="I129" s="2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2"/>
      <c r="H130" s="3"/>
      <c r="I130" s="2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2"/>
      <c r="H131" s="3"/>
      <c r="I131" s="2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2"/>
      <c r="H132" s="3"/>
      <c r="I132" s="2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2"/>
      <c r="H133" s="3"/>
      <c r="I133" s="2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2"/>
      <c r="H134" s="3"/>
      <c r="I134" s="2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2"/>
      <c r="H135" s="3"/>
      <c r="I135" s="2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2"/>
      <c r="H136" s="3"/>
      <c r="I136" s="2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2"/>
      <c r="H137" s="3"/>
      <c r="I137" s="2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2"/>
      <c r="H138" s="3"/>
      <c r="I138" s="2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2"/>
      <c r="H139" s="3"/>
      <c r="I139" s="2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2"/>
      <c r="H140" s="3"/>
      <c r="I140" s="2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2"/>
      <c r="H141" s="3"/>
      <c r="I141" s="2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2"/>
      <c r="H142" s="3"/>
      <c r="I142" s="2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2"/>
      <c r="H143" s="3"/>
      <c r="I143" s="2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2"/>
      <c r="H144" s="3"/>
      <c r="I144" s="2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2"/>
      <c r="H145" s="3"/>
      <c r="I145" s="2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2"/>
      <c r="H146" s="3"/>
      <c r="I146" s="2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2"/>
      <c r="H147" s="3"/>
      <c r="I147" s="2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2"/>
      <c r="H148" s="3"/>
      <c r="I148" s="2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2"/>
      <c r="H149" s="3"/>
      <c r="I149" s="2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2"/>
      <c r="H150" s="3"/>
      <c r="I150" s="2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2"/>
      <c r="H151" s="3"/>
      <c r="I151" s="2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2"/>
      <c r="H152" s="3"/>
      <c r="I152" s="2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2"/>
      <c r="H153" s="3"/>
      <c r="I153" s="2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2"/>
      <c r="H154" s="3"/>
      <c r="I154" s="2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2"/>
      <c r="H155" s="3"/>
      <c r="I155" s="2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2"/>
      <c r="H156" s="3"/>
      <c r="I156" s="2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2"/>
      <c r="H157" s="3"/>
      <c r="I157" s="2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2"/>
      <c r="H158" s="3"/>
      <c r="I158" s="2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2"/>
      <c r="H159" s="3"/>
      <c r="I159" s="2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2"/>
      <c r="H160" s="3"/>
      <c r="I160" s="2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2"/>
      <c r="H161" s="3"/>
      <c r="I161" s="2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2"/>
      <c r="H162" s="3"/>
      <c r="I162" s="2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2"/>
      <c r="H163" s="3"/>
      <c r="I163" s="2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2"/>
      <c r="H164" s="3"/>
      <c r="I164" s="2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2"/>
      <c r="H165" s="3"/>
      <c r="I165" s="2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2"/>
      <c r="H166" s="3"/>
      <c r="I166" s="2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2"/>
      <c r="H167" s="3"/>
      <c r="I167" s="2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2"/>
      <c r="H168" s="3"/>
      <c r="I168" s="2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2"/>
      <c r="H169" s="3"/>
      <c r="I169" s="2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2"/>
      <c r="H170" s="3"/>
      <c r="I170" s="2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2"/>
      <c r="H171" s="3"/>
      <c r="I171" s="2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2"/>
      <c r="H172" s="3"/>
      <c r="I172" s="2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2"/>
      <c r="H173" s="3"/>
      <c r="I173" s="2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2"/>
      <c r="H174" s="3"/>
      <c r="I174" s="2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2"/>
      <c r="H175" s="3"/>
      <c r="I175" s="2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2"/>
      <c r="H176" s="3"/>
      <c r="I176" s="2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2"/>
      <c r="H177" s="3"/>
      <c r="I177" s="2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2"/>
      <c r="H178" s="3"/>
      <c r="I178" s="2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2"/>
      <c r="H179" s="3"/>
      <c r="I179" s="2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2"/>
      <c r="H180" s="3"/>
      <c r="I180" s="2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2"/>
      <c r="H181" s="3"/>
      <c r="I181" s="2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2"/>
      <c r="H182" s="3"/>
      <c r="I182" s="2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2"/>
      <c r="H183" s="3"/>
      <c r="I183" s="2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2"/>
      <c r="H184" s="3"/>
      <c r="I184" s="2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2"/>
      <c r="H185" s="3"/>
      <c r="I185" s="2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2"/>
      <c r="H186" s="3"/>
      <c r="I186" s="2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2"/>
      <c r="H187" s="3"/>
      <c r="I187" s="2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2"/>
      <c r="H188" s="3"/>
      <c r="I188" s="2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2"/>
      <c r="H189" s="3"/>
      <c r="I189" s="2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2"/>
      <c r="H190" s="3"/>
      <c r="I190" s="2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2"/>
      <c r="H191" s="3"/>
      <c r="I191" s="2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2"/>
      <c r="H192" s="3"/>
      <c r="I192" s="2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2"/>
      <c r="H193" s="3"/>
      <c r="I193" s="2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2"/>
      <c r="H194" s="3"/>
      <c r="I194" s="2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2"/>
      <c r="H195" s="3"/>
      <c r="I195" s="2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2"/>
      <c r="H196" s="3"/>
      <c r="I196" s="2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2"/>
      <c r="H197" s="3"/>
      <c r="I197" s="2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2"/>
      <c r="H198" s="3"/>
      <c r="I198" s="2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2"/>
      <c r="H199" s="3"/>
      <c r="I199" s="2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2"/>
      <c r="H200" s="3"/>
      <c r="I200" s="2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2"/>
      <c r="H201" s="3"/>
      <c r="I201" s="2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4">
    <mergeCell ref="A1:E1"/>
    <mergeCell ref="A2:R2"/>
    <mergeCell ref="P3:R3"/>
    <mergeCell ref="T3:V3"/>
    <mergeCell ref="W3:Y3"/>
    <mergeCell ref="A5:E5"/>
    <mergeCell ref="A6:E6"/>
    <mergeCell ref="A12:E12"/>
    <mergeCell ref="A14:E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topLeftCell="G43" workbookViewId="0">
      <selection activeCell="P6" sqref="P6"/>
    </sheetView>
  </sheetViews>
  <sheetFormatPr defaultColWidth="8.75" defaultRowHeight="14.25"/>
  <cols>
    <col min="1" max="1" width="4" customWidth="1"/>
    <col min="2" max="2" width="5.08333333333333" customWidth="1"/>
    <col min="3" max="3" width="5.08333333333333" hidden="1" customWidth="1"/>
    <col min="4" max="4" width="8.25" customWidth="1"/>
    <col min="5" max="5" width="19.5833333333333" customWidth="1"/>
    <col min="6" max="6" width="8.83333333333333" customWidth="1"/>
    <col min="7" max="7" width="5.75" customWidth="1"/>
    <col min="8" max="8" width="15.25" customWidth="1"/>
    <col min="9" max="9" width="8.25" customWidth="1"/>
    <col min="10" max="10" width="9.83333333333333" customWidth="1"/>
    <col min="11" max="11" width="9.5" customWidth="1"/>
    <col min="12" max="12" width="12" customWidth="1"/>
    <col min="13" max="13" width="10" customWidth="1"/>
    <col min="14" max="14" width="8.33333333333333" customWidth="1"/>
    <col min="15" max="15" width="12" customWidth="1"/>
    <col min="16" max="17" width="10.5833333333333" customWidth="1"/>
    <col min="18" max="18" width="9.75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3"/>
      <c r="E1" s="53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6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37" t="s">
        <v>16</v>
      </c>
      <c r="Q3" s="37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14"/>
      <c r="F4" s="11"/>
      <c r="G4" s="15"/>
      <c r="H4" s="11"/>
      <c r="I4" s="11"/>
      <c r="J4" s="36"/>
      <c r="K4" s="11"/>
      <c r="L4" s="37"/>
      <c r="M4" s="11"/>
      <c r="N4" s="15"/>
      <c r="O4" s="38"/>
      <c r="P4" s="37" t="s">
        <v>21</v>
      </c>
      <c r="Q4" s="37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6" t="s">
        <v>57</v>
      </c>
      <c r="B5" s="17"/>
      <c r="C5" s="17"/>
      <c r="D5" s="17"/>
      <c r="E5" s="18"/>
      <c r="F5" s="19"/>
      <c r="G5" s="19"/>
      <c r="H5" s="20"/>
      <c r="I5" s="20"/>
      <c r="J5" s="20"/>
      <c r="K5" s="20"/>
      <c r="L5" s="39">
        <f>SUM(L6)</f>
        <v>964118</v>
      </c>
      <c r="M5" s="40"/>
      <c r="N5" s="40"/>
      <c r="O5" s="40"/>
      <c r="P5" s="39">
        <f>SUM(P6)</f>
        <v>964118</v>
      </c>
      <c r="Q5" s="39">
        <f>SUM(Q6)</f>
        <v>964118</v>
      </c>
      <c r="R5" s="39">
        <v>0</v>
      </c>
      <c r="S5" s="48"/>
      <c r="T5" s="36"/>
      <c r="U5" s="48"/>
      <c r="V5" s="46">
        <v>3009</v>
      </c>
      <c r="W5" s="46">
        <f>600*0.4</f>
        <v>240</v>
      </c>
      <c r="X5" s="46">
        <f>800*0.4</f>
        <v>320</v>
      </c>
      <c r="Y5" s="46">
        <f>2000*0.4</f>
        <v>800</v>
      </c>
      <c r="Z5" s="52">
        <f>SUM(T5*W5+U5*X5+V5*Y5)</f>
        <v>2407200</v>
      </c>
      <c r="AA5" s="52">
        <f>SUM(T5*W5+U5*X5+V5*Y5-P5)</f>
        <v>1443082</v>
      </c>
    </row>
    <row r="6" ht="29.15" customHeight="1" spans="1:27">
      <c r="A6" s="21" t="s">
        <v>29</v>
      </c>
      <c r="B6" s="22"/>
      <c r="C6" s="22"/>
      <c r="D6" s="22"/>
      <c r="E6" s="23"/>
      <c r="F6" s="24"/>
      <c r="G6" s="24"/>
      <c r="H6" s="25"/>
      <c r="I6" s="25"/>
      <c r="J6" s="25"/>
      <c r="K6" s="25"/>
      <c r="L6" s="41">
        <f>SUM(L7:L73)</f>
        <v>964118</v>
      </c>
      <c r="M6" s="42"/>
      <c r="N6" s="42"/>
      <c r="O6" s="42"/>
      <c r="P6" s="41">
        <f>SUM(P7:P73)</f>
        <v>964118</v>
      </c>
      <c r="Q6" s="41">
        <f>SUM(Q7:Q73)</f>
        <v>964118</v>
      </c>
      <c r="R6" s="41">
        <v>0</v>
      </c>
      <c r="S6" s="49"/>
      <c r="T6" s="36"/>
      <c r="U6" s="50"/>
      <c r="V6" s="50">
        <v>3009</v>
      </c>
      <c r="W6" s="46">
        <f>600*0.4</f>
        <v>240</v>
      </c>
      <c r="X6" s="46">
        <f>800*0.4</f>
        <v>320</v>
      </c>
      <c r="Y6" s="46">
        <v>800</v>
      </c>
      <c r="Z6" s="52">
        <f>SUM(T6*W6+U6*X6+V6*Y6)</f>
        <v>2407200</v>
      </c>
      <c r="AA6" s="52">
        <f>SUM(T6*W6+U6*X6+V6*Y6-P6)</f>
        <v>1443082</v>
      </c>
    </row>
    <row r="7" ht="29.15" customHeight="1" spans="1:27">
      <c r="A7" s="26">
        <v>1</v>
      </c>
      <c r="B7" s="27" t="s">
        <v>58</v>
      </c>
      <c r="C7" s="28"/>
      <c r="D7" s="26" t="s">
        <v>59</v>
      </c>
      <c r="E7" s="29" t="s">
        <v>60</v>
      </c>
      <c r="F7" s="28" t="s">
        <v>61</v>
      </c>
      <c r="G7" s="26" t="s">
        <v>62</v>
      </c>
      <c r="H7" s="28" t="s">
        <v>63</v>
      </c>
      <c r="I7" s="11" t="s">
        <v>64</v>
      </c>
      <c r="J7" s="11">
        <v>3680</v>
      </c>
      <c r="K7" s="28">
        <v>10</v>
      </c>
      <c r="L7" s="43">
        <f t="shared" ref="L7:L38" si="0">SUM(K7*J7)</f>
        <v>36800</v>
      </c>
      <c r="M7" s="26" t="s">
        <v>65</v>
      </c>
      <c r="N7" s="26"/>
      <c r="O7" s="26" t="s">
        <v>66</v>
      </c>
      <c r="P7" s="44">
        <f t="shared" ref="P7:P38" si="1">SUM(L7)</f>
        <v>36800</v>
      </c>
      <c r="Q7" s="44">
        <f t="shared" ref="Q7:Q38" si="2">SUM(P7)</f>
        <v>36800</v>
      </c>
      <c r="R7" s="44">
        <v>0</v>
      </c>
      <c r="S7" s="28"/>
      <c r="T7" s="30"/>
      <c r="U7" s="30"/>
      <c r="V7" s="30"/>
      <c r="W7" s="30"/>
      <c r="X7" s="30"/>
      <c r="Y7" s="30"/>
      <c r="Z7" s="30"/>
      <c r="AA7" s="30"/>
    </row>
    <row r="8" ht="29.15" customHeight="1" spans="1:27">
      <c r="A8" s="26">
        <v>2</v>
      </c>
      <c r="B8" s="27" t="s">
        <v>58</v>
      </c>
      <c r="C8" s="28"/>
      <c r="D8" s="26" t="s">
        <v>59</v>
      </c>
      <c r="E8" s="29" t="s">
        <v>67</v>
      </c>
      <c r="F8" s="28" t="s">
        <v>68</v>
      </c>
      <c r="G8" s="26" t="s">
        <v>62</v>
      </c>
      <c r="H8" s="29" t="s">
        <v>67</v>
      </c>
      <c r="I8" s="29" t="s">
        <v>64</v>
      </c>
      <c r="J8" s="29">
        <v>4000</v>
      </c>
      <c r="K8" s="29">
        <v>10</v>
      </c>
      <c r="L8" s="43">
        <f t="shared" si="0"/>
        <v>40000</v>
      </c>
      <c r="M8" s="26" t="s">
        <v>65</v>
      </c>
      <c r="N8" s="26"/>
      <c r="O8" s="26" t="s">
        <v>66</v>
      </c>
      <c r="P8" s="44">
        <f t="shared" si="1"/>
        <v>40000</v>
      </c>
      <c r="Q8" s="44">
        <f t="shared" si="2"/>
        <v>40000</v>
      </c>
      <c r="R8" s="44">
        <v>0</v>
      </c>
      <c r="S8" s="28"/>
      <c r="T8" s="30"/>
      <c r="U8" s="30"/>
      <c r="V8" s="30"/>
      <c r="W8" s="30"/>
      <c r="X8" s="30"/>
      <c r="Y8" s="30"/>
      <c r="Z8" s="30"/>
      <c r="AA8" s="30"/>
    </row>
    <row r="9" ht="29.15" customHeight="1" spans="1:27">
      <c r="A9" s="26">
        <v>3</v>
      </c>
      <c r="B9" s="27" t="s">
        <v>58</v>
      </c>
      <c r="C9" s="28"/>
      <c r="D9" s="26" t="s">
        <v>59</v>
      </c>
      <c r="E9" s="29" t="s">
        <v>69</v>
      </c>
      <c r="F9" s="28" t="s">
        <v>70</v>
      </c>
      <c r="G9" s="26" t="s">
        <v>62</v>
      </c>
      <c r="H9" s="30" t="s">
        <v>71</v>
      </c>
      <c r="I9" s="11" t="s">
        <v>64</v>
      </c>
      <c r="J9" s="11">
        <v>3980</v>
      </c>
      <c r="K9" s="28">
        <v>15</v>
      </c>
      <c r="L9" s="43">
        <f t="shared" si="0"/>
        <v>59700</v>
      </c>
      <c r="M9" s="26" t="s">
        <v>65</v>
      </c>
      <c r="N9" s="26"/>
      <c r="O9" s="26" t="s">
        <v>66</v>
      </c>
      <c r="P9" s="44">
        <f t="shared" si="1"/>
        <v>59700</v>
      </c>
      <c r="Q9" s="44">
        <f t="shared" si="2"/>
        <v>59700</v>
      </c>
      <c r="R9" s="44">
        <v>0</v>
      </c>
      <c r="S9" s="28"/>
      <c r="T9" s="30"/>
      <c r="U9" s="30"/>
      <c r="V9" s="30"/>
      <c r="W9" s="30"/>
      <c r="X9" s="30"/>
      <c r="Y9" s="30"/>
      <c r="Z9" s="30"/>
      <c r="AA9" s="30"/>
    </row>
    <row r="10" ht="29.15" customHeight="1" spans="1:27">
      <c r="A10" s="26">
        <v>4</v>
      </c>
      <c r="B10" s="27" t="s">
        <v>58</v>
      </c>
      <c r="C10" s="28"/>
      <c r="D10" s="26" t="s">
        <v>59</v>
      </c>
      <c r="E10" s="29" t="s">
        <v>72</v>
      </c>
      <c r="F10" s="28" t="s">
        <v>73</v>
      </c>
      <c r="G10" s="26" t="s">
        <v>62</v>
      </c>
      <c r="H10" s="30" t="s">
        <v>74</v>
      </c>
      <c r="I10" s="11" t="s">
        <v>75</v>
      </c>
      <c r="J10" s="11">
        <v>700</v>
      </c>
      <c r="K10" s="28">
        <v>10</v>
      </c>
      <c r="L10" s="43">
        <f t="shared" si="0"/>
        <v>7000</v>
      </c>
      <c r="M10" s="26" t="s">
        <v>65</v>
      </c>
      <c r="N10" s="26"/>
      <c r="O10" s="26" t="s">
        <v>66</v>
      </c>
      <c r="P10" s="44">
        <f t="shared" si="1"/>
        <v>7000</v>
      </c>
      <c r="Q10" s="44">
        <f t="shared" si="2"/>
        <v>7000</v>
      </c>
      <c r="R10" s="44">
        <v>0</v>
      </c>
      <c r="S10" s="28"/>
      <c r="T10" s="30"/>
      <c r="U10" s="30"/>
      <c r="V10" s="30"/>
      <c r="W10" s="30"/>
      <c r="X10" s="30"/>
      <c r="Y10" s="30"/>
      <c r="Z10" s="30"/>
      <c r="AA10" s="30"/>
    </row>
    <row r="11" ht="29.15" customHeight="1" spans="1:27">
      <c r="A11" s="26">
        <v>5</v>
      </c>
      <c r="B11" s="27" t="s">
        <v>58</v>
      </c>
      <c r="C11" s="28"/>
      <c r="D11" s="26" t="s">
        <v>59</v>
      </c>
      <c r="E11" s="29" t="s">
        <v>76</v>
      </c>
      <c r="F11" s="28" t="s">
        <v>73</v>
      </c>
      <c r="G11" s="26" t="s">
        <v>62</v>
      </c>
      <c r="H11" s="29" t="s">
        <v>76</v>
      </c>
      <c r="I11" s="11" t="s">
        <v>77</v>
      </c>
      <c r="J11" s="11">
        <v>400</v>
      </c>
      <c r="K11" s="28">
        <v>10</v>
      </c>
      <c r="L11" s="43">
        <f t="shared" si="0"/>
        <v>4000</v>
      </c>
      <c r="M11" s="26" t="s">
        <v>65</v>
      </c>
      <c r="N11" s="26"/>
      <c r="O11" s="26" t="s">
        <v>66</v>
      </c>
      <c r="P11" s="44">
        <f t="shared" si="1"/>
        <v>4000</v>
      </c>
      <c r="Q11" s="44">
        <f t="shared" si="2"/>
        <v>4000</v>
      </c>
      <c r="R11" s="44">
        <v>0</v>
      </c>
      <c r="S11" s="28"/>
      <c r="T11" s="30"/>
      <c r="U11" s="30"/>
      <c r="V11" s="30"/>
      <c r="W11" s="30"/>
      <c r="X11" s="30"/>
      <c r="Y11" s="30"/>
      <c r="Z11" s="30"/>
      <c r="AA11" s="30"/>
    </row>
    <row r="12" ht="29.15" customHeight="1" spans="1:27">
      <c r="A12" s="26">
        <v>6</v>
      </c>
      <c r="B12" s="27" t="s">
        <v>58</v>
      </c>
      <c r="C12" s="28"/>
      <c r="D12" s="26" t="s">
        <v>59</v>
      </c>
      <c r="E12" s="29" t="s">
        <v>78</v>
      </c>
      <c r="F12" s="28" t="s">
        <v>73</v>
      </c>
      <c r="G12" s="26" t="s">
        <v>62</v>
      </c>
      <c r="H12" s="29" t="s">
        <v>78</v>
      </c>
      <c r="I12" s="11" t="s">
        <v>77</v>
      </c>
      <c r="J12" s="11">
        <v>65</v>
      </c>
      <c r="K12" s="28">
        <v>20</v>
      </c>
      <c r="L12" s="43">
        <f t="shared" si="0"/>
        <v>1300</v>
      </c>
      <c r="M12" s="26" t="s">
        <v>65</v>
      </c>
      <c r="N12" s="26"/>
      <c r="O12" s="26" t="s">
        <v>66</v>
      </c>
      <c r="P12" s="44">
        <f t="shared" si="1"/>
        <v>1300</v>
      </c>
      <c r="Q12" s="44">
        <f t="shared" si="2"/>
        <v>1300</v>
      </c>
      <c r="R12" s="44">
        <v>0</v>
      </c>
      <c r="S12" s="28"/>
      <c r="T12" s="30"/>
      <c r="U12" s="30"/>
      <c r="V12" s="30"/>
      <c r="W12" s="30"/>
      <c r="X12" s="30"/>
      <c r="Y12" s="30"/>
      <c r="Z12" s="30"/>
      <c r="AA12" s="30"/>
    </row>
    <row r="13" ht="29.15" customHeight="1" spans="1:27">
      <c r="A13" s="26">
        <v>7</v>
      </c>
      <c r="B13" s="27" t="s">
        <v>58</v>
      </c>
      <c r="C13" s="28"/>
      <c r="D13" s="26" t="s">
        <v>59</v>
      </c>
      <c r="E13" s="29" t="s">
        <v>79</v>
      </c>
      <c r="F13" s="28" t="s">
        <v>73</v>
      </c>
      <c r="G13" s="26" t="s">
        <v>62</v>
      </c>
      <c r="H13" s="28" t="s">
        <v>80</v>
      </c>
      <c r="I13" s="11" t="s">
        <v>77</v>
      </c>
      <c r="J13" s="11">
        <v>78</v>
      </c>
      <c r="K13" s="28">
        <v>16</v>
      </c>
      <c r="L13" s="43">
        <f t="shared" si="0"/>
        <v>1248</v>
      </c>
      <c r="M13" s="26" t="s">
        <v>65</v>
      </c>
      <c r="N13" s="26"/>
      <c r="O13" s="26" t="s">
        <v>66</v>
      </c>
      <c r="P13" s="44">
        <f t="shared" si="1"/>
        <v>1248</v>
      </c>
      <c r="Q13" s="44">
        <f t="shared" si="2"/>
        <v>1248</v>
      </c>
      <c r="R13" s="44">
        <v>0</v>
      </c>
      <c r="S13" s="28"/>
      <c r="T13" s="30"/>
      <c r="U13" s="30"/>
      <c r="V13" s="30"/>
      <c r="W13" s="30"/>
      <c r="X13" s="30"/>
      <c r="Y13" s="30"/>
      <c r="Z13" s="30"/>
      <c r="AA13" s="30"/>
    </row>
    <row r="14" ht="29.15" customHeight="1" spans="1:27">
      <c r="A14" s="26">
        <v>8</v>
      </c>
      <c r="B14" s="27" t="s">
        <v>58</v>
      </c>
      <c r="C14" s="28"/>
      <c r="D14" s="26" t="s">
        <v>59</v>
      </c>
      <c r="E14" s="29" t="s">
        <v>81</v>
      </c>
      <c r="F14" s="28" t="s">
        <v>82</v>
      </c>
      <c r="G14" s="26" t="s">
        <v>62</v>
      </c>
      <c r="H14" s="29" t="s">
        <v>81</v>
      </c>
      <c r="I14" s="11" t="s">
        <v>64</v>
      </c>
      <c r="J14" s="11">
        <v>5000</v>
      </c>
      <c r="K14" s="28">
        <v>5</v>
      </c>
      <c r="L14" s="43">
        <f t="shared" si="0"/>
        <v>25000</v>
      </c>
      <c r="M14" s="26" t="s">
        <v>65</v>
      </c>
      <c r="N14" s="26"/>
      <c r="O14" s="26" t="s">
        <v>66</v>
      </c>
      <c r="P14" s="44">
        <f t="shared" si="1"/>
        <v>25000</v>
      </c>
      <c r="Q14" s="44">
        <f t="shared" si="2"/>
        <v>25000</v>
      </c>
      <c r="R14" s="44">
        <v>0</v>
      </c>
      <c r="S14" s="28"/>
      <c r="T14" s="30"/>
      <c r="U14" s="30"/>
      <c r="V14" s="30"/>
      <c r="W14" s="30"/>
      <c r="X14" s="30"/>
      <c r="Y14" s="30"/>
      <c r="Z14" s="30"/>
      <c r="AA14" s="30"/>
    </row>
    <row r="15" ht="29.15" customHeight="1" spans="1:27">
      <c r="A15" s="26">
        <v>9</v>
      </c>
      <c r="B15" s="27" t="s">
        <v>58</v>
      </c>
      <c r="C15" s="28"/>
      <c r="D15" s="26" t="s">
        <v>59</v>
      </c>
      <c r="E15" s="29" t="s">
        <v>83</v>
      </c>
      <c r="F15" s="28" t="s">
        <v>84</v>
      </c>
      <c r="G15" s="26" t="s">
        <v>62</v>
      </c>
      <c r="H15" s="29" t="s">
        <v>83</v>
      </c>
      <c r="I15" s="11" t="s">
        <v>64</v>
      </c>
      <c r="J15" s="11">
        <v>280</v>
      </c>
      <c r="K15" s="28">
        <v>10</v>
      </c>
      <c r="L15" s="43">
        <f t="shared" si="0"/>
        <v>2800</v>
      </c>
      <c r="M15" s="26" t="s">
        <v>65</v>
      </c>
      <c r="N15" s="26"/>
      <c r="O15" s="26" t="s">
        <v>66</v>
      </c>
      <c r="P15" s="44">
        <f t="shared" si="1"/>
        <v>2800</v>
      </c>
      <c r="Q15" s="44">
        <f t="shared" si="2"/>
        <v>2800</v>
      </c>
      <c r="R15" s="44">
        <v>0</v>
      </c>
      <c r="S15" s="28"/>
      <c r="T15" s="30"/>
      <c r="U15" s="30"/>
      <c r="V15" s="30"/>
      <c r="W15" s="30"/>
      <c r="X15" s="30"/>
      <c r="Y15" s="30"/>
      <c r="Z15" s="30"/>
      <c r="AA15" s="30"/>
    </row>
    <row r="16" ht="29.15" customHeight="1" spans="1:27">
      <c r="A16" s="26">
        <v>10</v>
      </c>
      <c r="B16" s="27" t="s">
        <v>58</v>
      </c>
      <c r="C16" s="28"/>
      <c r="D16" s="26" t="s">
        <v>59</v>
      </c>
      <c r="E16" s="29" t="s">
        <v>85</v>
      </c>
      <c r="F16" s="11" t="s">
        <v>86</v>
      </c>
      <c r="G16" s="26" t="s">
        <v>62</v>
      </c>
      <c r="H16" s="29" t="s">
        <v>85</v>
      </c>
      <c r="I16" s="11" t="s">
        <v>64</v>
      </c>
      <c r="J16" s="11">
        <v>900</v>
      </c>
      <c r="K16" s="28">
        <v>5</v>
      </c>
      <c r="L16" s="43">
        <f t="shared" si="0"/>
        <v>4500</v>
      </c>
      <c r="M16" s="26" t="s">
        <v>65</v>
      </c>
      <c r="N16" s="26"/>
      <c r="O16" s="26" t="s">
        <v>66</v>
      </c>
      <c r="P16" s="44">
        <f t="shared" si="1"/>
        <v>4500</v>
      </c>
      <c r="Q16" s="44">
        <f t="shared" si="2"/>
        <v>4500</v>
      </c>
      <c r="R16" s="44">
        <v>0</v>
      </c>
      <c r="S16" s="11"/>
      <c r="T16" s="36"/>
      <c r="U16" s="11"/>
      <c r="V16" s="11"/>
      <c r="W16" s="11"/>
      <c r="X16" s="11"/>
      <c r="Y16" s="11"/>
      <c r="Z16" s="37"/>
      <c r="AA16" s="37"/>
    </row>
    <row r="17" ht="29.15" customHeight="1" spans="1:27">
      <c r="A17" s="26">
        <v>11</v>
      </c>
      <c r="B17" s="27" t="s">
        <v>58</v>
      </c>
      <c r="C17" s="28"/>
      <c r="D17" s="26" t="s">
        <v>59</v>
      </c>
      <c r="E17" s="29" t="s">
        <v>87</v>
      </c>
      <c r="F17" s="28" t="s">
        <v>73</v>
      </c>
      <c r="G17" s="26" t="s">
        <v>62</v>
      </c>
      <c r="H17" s="29" t="s">
        <v>87</v>
      </c>
      <c r="I17" s="11" t="s">
        <v>75</v>
      </c>
      <c r="J17" s="11">
        <v>480</v>
      </c>
      <c r="K17" s="28">
        <v>10</v>
      </c>
      <c r="L17" s="43">
        <f t="shared" si="0"/>
        <v>4800</v>
      </c>
      <c r="M17" s="26" t="s">
        <v>65</v>
      </c>
      <c r="N17" s="26"/>
      <c r="O17" s="26" t="s">
        <v>66</v>
      </c>
      <c r="P17" s="44">
        <f t="shared" si="1"/>
        <v>4800</v>
      </c>
      <c r="Q17" s="44">
        <f t="shared" si="2"/>
        <v>4800</v>
      </c>
      <c r="R17" s="44">
        <v>0</v>
      </c>
      <c r="S17" s="11"/>
      <c r="T17" s="36"/>
      <c r="U17" s="11"/>
      <c r="V17" s="11"/>
      <c r="W17" s="11"/>
      <c r="X17" s="11"/>
      <c r="Y17" s="11"/>
      <c r="Z17" s="37"/>
      <c r="AA17" s="37"/>
    </row>
    <row r="18" ht="29.15" customHeight="1" spans="1:27">
      <c r="A18" s="26">
        <v>12</v>
      </c>
      <c r="B18" s="27" t="s">
        <v>58</v>
      </c>
      <c r="C18" s="28"/>
      <c r="D18" s="26" t="s">
        <v>59</v>
      </c>
      <c r="E18" s="29" t="s">
        <v>88</v>
      </c>
      <c r="F18" s="28" t="s">
        <v>73</v>
      </c>
      <c r="G18" s="26" t="s">
        <v>62</v>
      </c>
      <c r="H18" s="29" t="s">
        <v>88</v>
      </c>
      <c r="I18" s="11" t="s">
        <v>89</v>
      </c>
      <c r="J18" s="11">
        <v>270</v>
      </c>
      <c r="K18" s="28">
        <v>10</v>
      </c>
      <c r="L18" s="43">
        <f t="shared" si="0"/>
        <v>2700</v>
      </c>
      <c r="M18" s="26" t="s">
        <v>65</v>
      </c>
      <c r="N18" s="26"/>
      <c r="O18" s="26" t="s">
        <v>66</v>
      </c>
      <c r="P18" s="44">
        <f t="shared" si="1"/>
        <v>2700</v>
      </c>
      <c r="Q18" s="44">
        <f t="shared" si="2"/>
        <v>2700</v>
      </c>
      <c r="R18" s="44">
        <v>0</v>
      </c>
      <c r="S18" s="11"/>
      <c r="T18" s="36"/>
      <c r="U18" s="11"/>
      <c r="V18" s="11"/>
      <c r="W18" s="11"/>
      <c r="X18" s="11"/>
      <c r="Y18" s="11"/>
      <c r="Z18" s="37"/>
      <c r="AA18" s="37"/>
    </row>
    <row r="19" ht="29.15" customHeight="1" spans="1:27">
      <c r="A19" s="26">
        <v>13</v>
      </c>
      <c r="B19" s="27" t="s">
        <v>58</v>
      </c>
      <c r="C19" s="28"/>
      <c r="D19" s="26" t="s">
        <v>59</v>
      </c>
      <c r="E19" s="29" t="s">
        <v>90</v>
      </c>
      <c r="F19" s="28" t="s">
        <v>73</v>
      </c>
      <c r="G19" s="26" t="s">
        <v>62</v>
      </c>
      <c r="H19" s="29" t="s">
        <v>90</v>
      </c>
      <c r="I19" s="11" t="s">
        <v>75</v>
      </c>
      <c r="J19" s="11">
        <v>300</v>
      </c>
      <c r="K19" s="28">
        <v>10</v>
      </c>
      <c r="L19" s="43">
        <f t="shared" si="0"/>
        <v>3000</v>
      </c>
      <c r="M19" s="26" t="s">
        <v>65</v>
      </c>
      <c r="N19" s="26"/>
      <c r="O19" s="26" t="s">
        <v>66</v>
      </c>
      <c r="P19" s="44">
        <f t="shared" si="1"/>
        <v>3000</v>
      </c>
      <c r="Q19" s="44">
        <f t="shared" si="2"/>
        <v>3000</v>
      </c>
      <c r="R19" s="44">
        <v>0</v>
      </c>
      <c r="S19" s="11"/>
      <c r="T19" s="36"/>
      <c r="U19" s="11"/>
      <c r="V19" s="11"/>
      <c r="W19" s="11"/>
      <c r="X19" s="11"/>
      <c r="Y19" s="11"/>
      <c r="Z19" s="37"/>
      <c r="AA19" s="37"/>
    </row>
    <row r="20" ht="29.15" customHeight="1" spans="1:27">
      <c r="A20" s="26">
        <v>14</v>
      </c>
      <c r="B20" s="27" t="s">
        <v>58</v>
      </c>
      <c r="C20" s="28"/>
      <c r="D20" s="26" t="s">
        <v>59</v>
      </c>
      <c r="E20" s="29" t="s">
        <v>91</v>
      </c>
      <c r="F20" s="28" t="s">
        <v>73</v>
      </c>
      <c r="G20" s="26" t="s">
        <v>62</v>
      </c>
      <c r="H20" s="29" t="s">
        <v>91</v>
      </c>
      <c r="I20" s="11" t="s">
        <v>92</v>
      </c>
      <c r="J20" s="11">
        <v>500</v>
      </c>
      <c r="K20" s="28">
        <v>5</v>
      </c>
      <c r="L20" s="43">
        <f t="shared" si="0"/>
        <v>2500</v>
      </c>
      <c r="M20" s="26" t="s">
        <v>65</v>
      </c>
      <c r="N20" s="26"/>
      <c r="O20" s="26" t="s">
        <v>66</v>
      </c>
      <c r="P20" s="44">
        <f t="shared" si="1"/>
        <v>2500</v>
      </c>
      <c r="Q20" s="44">
        <f t="shared" si="2"/>
        <v>2500</v>
      </c>
      <c r="R20" s="44">
        <v>0</v>
      </c>
      <c r="S20" s="11"/>
      <c r="T20" s="36"/>
      <c r="U20" s="11"/>
      <c r="V20" s="11"/>
      <c r="W20" s="11"/>
      <c r="X20" s="11"/>
      <c r="Y20" s="11"/>
      <c r="Z20" s="37"/>
      <c r="AA20" s="37"/>
    </row>
    <row r="21" ht="29.15" customHeight="1" spans="1:27">
      <c r="A21" s="26">
        <v>15</v>
      </c>
      <c r="B21" s="27" t="s">
        <v>58</v>
      </c>
      <c r="C21" s="28"/>
      <c r="D21" s="26" t="s">
        <v>59</v>
      </c>
      <c r="E21" s="29" t="s">
        <v>93</v>
      </c>
      <c r="F21" s="11"/>
      <c r="G21" s="26" t="s">
        <v>94</v>
      </c>
      <c r="H21" s="29" t="s">
        <v>93</v>
      </c>
      <c r="I21" s="11" t="s">
        <v>95</v>
      </c>
      <c r="J21" s="11">
        <v>30000</v>
      </c>
      <c r="K21" s="28">
        <v>1</v>
      </c>
      <c r="L21" s="43">
        <f t="shared" si="0"/>
        <v>30000</v>
      </c>
      <c r="M21" s="26" t="s">
        <v>65</v>
      </c>
      <c r="N21" s="26"/>
      <c r="O21" s="26" t="s">
        <v>66</v>
      </c>
      <c r="P21" s="44">
        <f t="shared" si="1"/>
        <v>30000</v>
      </c>
      <c r="Q21" s="44">
        <f t="shared" si="2"/>
        <v>30000</v>
      </c>
      <c r="R21" s="44">
        <v>0</v>
      </c>
      <c r="S21" s="11"/>
      <c r="T21" s="36"/>
      <c r="U21" s="11"/>
      <c r="V21" s="11"/>
      <c r="W21" s="11"/>
      <c r="X21" s="11"/>
      <c r="Y21" s="11"/>
      <c r="Z21" s="37"/>
      <c r="AA21" s="37"/>
    </row>
    <row r="22" ht="29.15" customHeight="1" spans="1:27">
      <c r="A22" s="26">
        <v>16</v>
      </c>
      <c r="B22" s="27" t="s">
        <v>58</v>
      </c>
      <c r="C22" s="28"/>
      <c r="D22" s="26" t="s">
        <v>59</v>
      </c>
      <c r="E22" s="28" t="s">
        <v>96</v>
      </c>
      <c r="F22" s="28" t="s">
        <v>61</v>
      </c>
      <c r="G22" s="26" t="s">
        <v>62</v>
      </c>
      <c r="H22" s="28" t="s">
        <v>97</v>
      </c>
      <c r="I22" s="28" t="s">
        <v>64</v>
      </c>
      <c r="J22" s="28">
        <v>4800</v>
      </c>
      <c r="K22" s="28">
        <v>3</v>
      </c>
      <c r="L22" s="43">
        <f t="shared" si="0"/>
        <v>14400</v>
      </c>
      <c r="M22" s="26" t="s">
        <v>65</v>
      </c>
      <c r="N22" s="26"/>
      <c r="O22" s="26" t="s">
        <v>66</v>
      </c>
      <c r="P22" s="44">
        <f t="shared" si="1"/>
        <v>14400</v>
      </c>
      <c r="Q22" s="44">
        <f t="shared" si="2"/>
        <v>14400</v>
      </c>
      <c r="R22" s="44">
        <v>0</v>
      </c>
      <c r="S22" s="11"/>
      <c r="T22" s="36"/>
      <c r="U22" s="11"/>
      <c r="V22" s="11"/>
      <c r="W22" s="11"/>
      <c r="X22" s="11"/>
      <c r="Y22" s="11"/>
      <c r="Z22" s="37"/>
      <c r="AA22" s="37"/>
    </row>
    <row r="23" ht="29.15" customHeight="1" spans="1:27">
      <c r="A23" s="26">
        <v>17</v>
      </c>
      <c r="B23" s="27" t="s">
        <v>58</v>
      </c>
      <c r="C23" s="28"/>
      <c r="D23" s="26" t="s">
        <v>59</v>
      </c>
      <c r="E23" s="28" t="s">
        <v>98</v>
      </c>
      <c r="F23" s="11"/>
      <c r="G23" s="26" t="s">
        <v>62</v>
      </c>
      <c r="H23" s="28" t="s">
        <v>99</v>
      </c>
      <c r="I23" s="28" t="s">
        <v>64</v>
      </c>
      <c r="J23" s="28">
        <v>6000</v>
      </c>
      <c r="K23" s="28">
        <v>2</v>
      </c>
      <c r="L23" s="43">
        <f t="shared" si="0"/>
        <v>12000</v>
      </c>
      <c r="M23" s="26" t="s">
        <v>65</v>
      </c>
      <c r="N23" s="26"/>
      <c r="O23" s="26" t="s">
        <v>66</v>
      </c>
      <c r="P23" s="44">
        <f t="shared" si="1"/>
        <v>12000</v>
      </c>
      <c r="Q23" s="44">
        <f t="shared" si="2"/>
        <v>12000</v>
      </c>
      <c r="R23" s="44">
        <v>0</v>
      </c>
      <c r="S23" s="11"/>
      <c r="T23" s="36"/>
      <c r="U23" s="11"/>
      <c r="V23" s="11"/>
      <c r="W23" s="11"/>
      <c r="X23" s="11"/>
      <c r="Y23" s="11"/>
      <c r="Z23" s="37"/>
      <c r="AA23" s="37"/>
    </row>
    <row r="24" ht="29.15" customHeight="1" spans="1:27">
      <c r="A24" s="26">
        <v>18</v>
      </c>
      <c r="B24" s="27" t="s">
        <v>58</v>
      </c>
      <c r="C24" s="28"/>
      <c r="D24" s="26" t="s">
        <v>59</v>
      </c>
      <c r="E24" s="28" t="s">
        <v>100</v>
      </c>
      <c r="F24" s="11"/>
      <c r="G24" s="26" t="s">
        <v>62</v>
      </c>
      <c r="H24" s="28" t="s">
        <v>101</v>
      </c>
      <c r="I24" s="28" t="s">
        <v>102</v>
      </c>
      <c r="J24" s="28">
        <v>2</v>
      </c>
      <c r="K24" s="28">
        <v>1000</v>
      </c>
      <c r="L24" s="43">
        <f t="shared" si="0"/>
        <v>2000</v>
      </c>
      <c r="M24" s="26" t="s">
        <v>65</v>
      </c>
      <c r="N24" s="26"/>
      <c r="O24" s="26" t="s">
        <v>66</v>
      </c>
      <c r="P24" s="44">
        <f t="shared" si="1"/>
        <v>2000</v>
      </c>
      <c r="Q24" s="44">
        <f t="shared" si="2"/>
        <v>2000</v>
      </c>
      <c r="R24" s="44">
        <v>0</v>
      </c>
      <c r="S24" s="11"/>
      <c r="T24" s="36"/>
      <c r="U24" s="11"/>
      <c r="V24" s="11"/>
      <c r="W24" s="11"/>
      <c r="X24" s="11"/>
      <c r="Y24" s="11"/>
      <c r="Z24" s="37"/>
      <c r="AA24" s="37"/>
    </row>
    <row r="25" ht="29.15" customHeight="1" spans="1:27">
      <c r="A25" s="26">
        <v>19</v>
      </c>
      <c r="B25" s="27" t="s">
        <v>58</v>
      </c>
      <c r="C25" s="28"/>
      <c r="D25" s="26" t="s">
        <v>59</v>
      </c>
      <c r="E25" s="28" t="s">
        <v>103</v>
      </c>
      <c r="F25" s="11"/>
      <c r="G25" s="26" t="s">
        <v>62</v>
      </c>
      <c r="H25" s="28" t="s">
        <v>104</v>
      </c>
      <c r="I25" s="28" t="s">
        <v>105</v>
      </c>
      <c r="J25" s="28">
        <v>1000</v>
      </c>
      <c r="K25" s="28">
        <v>1</v>
      </c>
      <c r="L25" s="43">
        <f t="shared" si="0"/>
        <v>1000</v>
      </c>
      <c r="M25" s="26" t="s">
        <v>65</v>
      </c>
      <c r="N25" s="26"/>
      <c r="O25" s="26" t="s">
        <v>66</v>
      </c>
      <c r="P25" s="44">
        <f t="shared" si="1"/>
        <v>1000</v>
      </c>
      <c r="Q25" s="44">
        <f t="shared" si="2"/>
        <v>1000</v>
      </c>
      <c r="R25" s="44">
        <v>0</v>
      </c>
      <c r="S25" s="11"/>
      <c r="T25" s="36"/>
      <c r="U25" s="11"/>
      <c r="V25" s="11"/>
      <c r="W25" s="11"/>
      <c r="X25" s="11"/>
      <c r="Y25" s="11"/>
      <c r="Z25" s="37"/>
      <c r="AA25" s="37"/>
    </row>
    <row r="26" ht="29.15" customHeight="1" spans="1:27">
      <c r="A26" s="26">
        <v>20</v>
      </c>
      <c r="B26" s="27" t="s">
        <v>58</v>
      </c>
      <c r="C26" s="28"/>
      <c r="D26" s="26" t="s">
        <v>59</v>
      </c>
      <c r="E26" s="28" t="s">
        <v>106</v>
      </c>
      <c r="F26" s="11"/>
      <c r="G26" s="26" t="s">
        <v>62</v>
      </c>
      <c r="H26" s="28" t="s">
        <v>107</v>
      </c>
      <c r="I26" s="28" t="s">
        <v>75</v>
      </c>
      <c r="J26" s="28">
        <v>600</v>
      </c>
      <c r="K26" s="28">
        <v>1</v>
      </c>
      <c r="L26" s="43">
        <f t="shared" si="0"/>
        <v>600</v>
      </c>
      <c r="M26" s="26" t="s">
        <v>65</v>
      </c>
      <c r="N26" s="26"/>
      <c r="O26" s="26" t="s">
        <v>66</v>
      </c>
      <c r="P26" s="44">
        <f t="shared" si="1"/>
        <v>600</v>
      </c>
      <c r="Q26" s="44">
        <f t="shared" si="2"/>
        <v>600</v>
      </c>
      <c r="R26" s="44">
        <v>0</v>
      </c>
      <c r="S26" s="11"/>
      <c r="T26" s="36"/>
      <c r="U26" s="11"/>
      <c r="V26" s="11"/>
      <c r="W26" s="11"/>
      <c r="X26" s="11"/>
      <c r="Y26" s="11"/>
      <c r="Z26" s="37"/>
      <c r="AA26" s="37"/>
    </row>
    <row r="27" ht="29.15" customHeight="1" spans="1:27">
      <c r="A27" s="26">
        <v>21</v>
      </c>
      <c r="B27" s="27" t="s">
        <v>58</v>
      </c>
      <c r="C27" s="28"/>
      <c r="D27" s="26" t="s">
        <v>59</v>
      </c>
      <c r="E27" s="28" t="s">
        <v>108</v>
      </c>
      <c r="F27" s="11"/>
      <c r="G27" s="26" t="s">
        <v>62</v>
      </c>
      <c r="H27" s="28" t="s">
        <v>109</v>
      </c>
      <c r="I27" s="28" t="s">
        <v>75</v>
      </c>
      <c r="J27" s="28">
        <v>480</v>
      </c>
      <c r="K27" s="28">
        <v>2</v>
      </c>
      <c r="L27" s="43">
        <f t="shared" si="0"/>
        <v>960</v>
      </c>
      <c r="M27" s="26" t="s">
        <v>65</v>
      </c>
      <c r="N27" s="26"/>
      <c r="O27" s="26" t="s">
        <v>66</v>
      </c>
      <c r="P27" s="44">
        <f t="shared" si="1"/>
        <v>960</v>
      </c>
      <c r="Q27" s="44">
        <f t="shared" si="2"/>
        <v>960</v>
      </c>
      <c r="R27" s="44">
        <v>0</v>
      </c>
      <c r="S27" s="11"/>
      <c r="T27" s="36"/>
      <c r="U27" s="11"/>
      <c r="V27" s="11"/>
      <c r="W27" s="11"/>
      <c r="X27" s="11"/>
      <c r="Y27" s="11"/>
      <c r="Z27" s="37"/>
      <c r="AA27" s="37"/>
    </row>
    <row r="28" ht="29.15" customHeight="1" spans="1:27">
      <c r="A28" s="26">
        <v>22</v>
      </c>
      <c r="B28" s="27" t="s">
        <v>58</v>
      </c>
      <c r="C28" s="28"/>
      <c r="D28" s="26" t="s">
        <v>59</v>
      </c>
      <c r="E28" s="28" t="s">
        <v>110</v>
      </c>
      <c r="F28" s="11"/>
      <c r="G28" s="26" t="s">
        <v>62</v>
      </c>
      <c r="H28" s="28" t="s">
        <v>111</v>
      </c>
      <c r="I28" s="28" t="s">
        <v>64</v>
      </c>
      <c r="J28" s="28">
        <v>6480</v>
      </c>
      <c r="K28" s="28">
        <v>1</v>
      </c>
      <c r="L28" s="43">
        <f t="shared" si="0"/>
        <v>6480</v>
      </c>
      <c r="M28" s="26" t="s">
        <v>65</v>
      </c>
      <c r="N28" s="26"/>
      <c r="O28" s="26" t="s">
        <v>66</v>
      </c>
      <c r="P28" s="44">
        <f t="shared" si="1"/>
        <v>6480</v>
      </c>
      <c r="Q28" s="44">
        <f t="shared" si="2"/>
        <v>6480</v>
      </c>
      <c r="R28" s="44">
        <v>0</v>
      </c>
      <c r="S28" s="11"/>
      <c r="T28" s="36"/>
      <c r="U28" s="11"/>
      <c r="V28" s="11"/>
      <c r="W28" s="11"/>
      <c r="X28" s="11"/>
      <c r="Y28" s="11"/>
      <c r="Z28" s="37"/>
      <c r="AA28" s="37"/>
    </row>
    <row r="29" ht="29.15" customHeight="1" spans="1:27">
      <c r="A29" s="26">
        <v>23</v>
      </c>
      <c r="B29" s="27" t="s">
        <v>58</v>
      </c>
      <c r="C29" s="28"/>
      <c r="D29" s="26" t="s">
        <v>59</v>
      </c>
      <c r="E29" s="28" t="s">
        <v>112</v>
      </c>
      <c r="F29" s="11"/>
      <c r="G29" s="26" t="s">
        <v>62</v>
      </c>
      <c r="H29" s="28" t="s">
        <v>113</v>
      </c>
      <c r="I29" s="28" t="s">
        <v>114</v>
      </c>
      <c r="J29" s="30">
        <v>260</v>
      </c>
      <c r="K29" s="28">
        <v>3</v>
      </c>
      <c r="L29" s="43">
        <f t="shared" si="0"/>
        <v>780</v>
      </c>
      <c r="M29" s="26" t="s">
        <v>65</v>
      </c>
      <c r="N29" s="26"/>
      <c r="O29" s="26" t="s">
        <v>66</v>
      </c>
      <c r="P29" s="44">
        <f t="shared" si="1"/>
        <v>780</v>
      </c>
      <c r="Q29" s="44">
        <f t="shared" si="2"/>
        <v>780</v>
      </c>
      <c r="R29" s="44">
        <v>0</v>
      </c>
      <c r="S29" s="11"/>
      <c r="T29" s="36"/>
      <c r="U29" s="11"/>
      <c r="V29" s="11"/>
      <c r="W29" s="11"/>
      <c r="X29" s="11"/>
      <c r="Y29" s="11"/>
      <c r="Z29" s="37"/>
      <c r="AA29" s="37"/>
    </row>
    <row r="30" ht="29.15" customHeight="1" spans="1:27">
      <c r="A30" s="26">
        <v>24</v>
      </c>
      <c r="B30" s="27" t="s">
        <v>58</v>
      </c>
      <c r="C30" s="28"/>
      <c r="D30" s="26" t="s">
        <v>59</v>
      </c>
      <c r="E30" s="28" t="s">
        <v>115</v>
      </c>
      <c r="F30" s="11" t="s">
        <v>116</v>
      </c>
      <c r="G30" s="26" t="s">
        <v>62</v>
      </c>
      <c r="H30" s="28" t="s">
        <v>117</v>
      </c>
      <c r="I30" s="28" t="s">
        <v>64</v>
      </c>
      <c r="J30" s="28">
        <v>4980</v>
      </c>
      <c r="K30" s="28">
        <v>2</v>
      </c>
      <c r="L30" s="43">
        <f t="shared" si="0"/>
        <v>9960</v>
      </c>
      <c r="M30" s="26" t="s">
        <v>65</v>
      </c>
      <c r="N30" s="26"/>
      <c r="O30" s="26" t="s">
        <v>66</v>
      </c>
      <c r="P30" s="44">
        <f t="shared" si="1"/>
        <v>9960</v>
      </c>
      <c r="Q30" s="44">
        <f t="shared" si="2"/>
        <v>9960</v>
      </c>
      <c r="R30" s="44">
        <v>0</v>
      </c>
      <c r="S30" s="11"/>
      <c r="T30" s="36"/>
      <c r="U30" s="11"/>
      <c r="V30" s="11"/>
      <c r="W30" s="11"/>
      <c r="X30" s="11"/>
      <c r="Y30" s="11"/>
      <c r="Z30" s="37"/>
      <c r="AA30" s="37"/>
    </row>
    <row r="31" ht="29.15" customHeight="1" spans="1:27">
      <c r="A31" s="26">
        <v>25</v>
      </c>
      <c r="B31" s="27" t="s">
        <v>58</v>
      </c>
      <c r="C31" s="28"/>
      <c r="D31" s="26" t="s">
        <v>59</v>
      </c>
      <c r="E31" s="28" t="s">
        <v>118</v>
      </c>
      <c r="F31" s="11" t="s">
        <v>119</v>
      </c>
      <c r="G31" s="26" t="s">
        <v>62</v>
      </c>
      <c r="H31" s="28" t="s">
        <v>120</v>
      </c>
      <c r="I31" s="28" t="s">
        <v>64</v>
      </c>
      <c r="J31" s="28">
        <v>880</v>
      </c>
      <c r="K31" s="28">
        <v>2</v>
      </c>
      <c r="L31" s="43">
        <f t="shared" si="0"/>
        <v>1760</v>
      </c>
      <c r="M31" s="26" t="s">
        <v>65</v>
      </c>
      <c r="N31" s="26"/>
      <c r="O31" s="26" t="s">
        <v>66</v>
      </c>
      <c r="P31" s="44">
        <f t="shared" si="1"/>
        <v>1760</v>
      </c>
      <c r="Q31" s="44">
        <f t="shared" si="2"/>
        <v>1760</v>
      </c>
      <c r="R31" s="44">
        <v>0</v>
      </c>
      <c r="S31" s="11"/>
      <c r="T31" s="36"/>
      <c r="U31" s="11"/>
      <c r="V31" s="11"/>
      <c r="W31" s="11"/>
      <c r="X31" s="11"/>
      <c r="Y31" s="11"/>
      <c r="Z31" s="37"/>
      <c r="AA31" s="37"/>
    </row>
    <row r="32" ht="29.15" customHeight="1" spans="1:27">
      <c r="A32" s="26">
        <v>26</v>
      </c>
      <c r="B32" s="27" t="s">
        <v>58</v>
      </c>
      <c r="C32" s="28"/>
      <c r="D32" s="26" t="s">
        <v>59</v>
      </c>
      <c r="E32" s="28" t="s">
        <v>121</v>
      </c>
      <c r="F32" s="11"/>
      <c r="G32" s="26" t="s">
        <v>62</v>
      </c>
      <c r="H32" s="28" t="s">
        <v>122</v>
      </c>
      <c r="I32" s="28" t="s">
        <v>64</v>
      </c>
      <c r="J32" s="28">
        <v>1200</v>
      </c>
      <c r="K32" s="28">
        <v>1</v>
      </c>
      <c r="L32" s="43">
        <f t="shared" si="0"/>
        <v>1200</v>
      </c>
      <c r="M32" s="26" t="s">
        <v>65</v>
      </c>
      <c r="N32" s="26"/>
      <c r="O32" s="26" t="s">
        <v>66</v>
      </c>
      <c r="P32" s="44">
        <f t="shared" si="1"/>
        <v>1200</v>
      </c>
      <c r="Q32" s="44">
        <f t="shared" si="2"/>
        <v>1200</v>
      </c>
      <c r="R32" s="44">
        <v>0</v>
      </c>
      <c r="S32" s="11"/>
      <c r="T32" s="36"/>
      <c r="U32" s="11"/>
      <c r="V32" s="11"/>
      <c r="W32" s="11"/>
      <c r="X32" s="11"/>
      <c r="Y32" s="11"/>
      <c r="Z32" s="37"/>
      <c r="AA32" s="37"/>
    </row>
    <row r="33" ht="29.15" customHeight="1" spans="1:27">
      <c r="A33" s="26">
        <v>27</v>
      </c>
      <c r="B33" s="27" t="s">
        <v>58</v>
      </c>
      <c r="C33" s="28"/>
      <c r="D33" s="26" t="s">
        <v>59</v>
      </c>
      <c r="E33" s="11" t="s">
        <v>123</v>
      </c>
      <c r="F33" s="11"/>
      <c r="G33" s="26" t="s">
        <v>62</v>
      </c>
      <c r="H33" s="11" t="s">
        <v>123</v>
      </c>
      <c r="I33" s="11" t="s">
        <v>75</v>
      </c>
      <c r="J33" s="11">
        <v>120</v>
      </c>
      <c r="K33" s="28">
        <v>20</v>
      </c>
      <c r="L33" s="43">
        <f t="shared" si="0"/>
        <v>2400</v>
      </c>
      <c r="M33" s="26" t="s">
        <v>65</v>
      </c>
      <c r="N33" s="26"/>
      <c r="O33" s="26" t="s">
        <v>66</v>
      </c>
      <c r="P33" s="44">
        <f t="shared" si="1"/>
        <v>2400</v>
      </c>
      <c r="Q33" s="44">
        <f t="shared" si="2"/>
        <v>2400</v>
      </c>
      <c r="R33" s="44">
        <v>0</v>
      </c>
      <c r="S33" s="11"/>
      <c r="T33" s="36"/>
      <c r="U33" s="11"/>
      <c r="V33" s="11"/>
      <c r="W33" s="11"/>
      <c r="X33" s="11"/>
      <c r="Y33" s="11"/>
      <c r="Z33" s="37"/>
      <c r="AA33" s="37"/>
    </row>
    <row r="34" ht="29.15" customHeight="1" spans="1:27">
      <c r="A34" s="26">
        <v>28</v>
      </c>
      <c r="B34" s="27" t="s">
        <v>58</v>
      </c>
      <c r="C34" s="28"/>
      <c r="D34" s="26" t="s">
        <v>59</v>
      </c>
      <c r="E34" s="11" t="s">
        <v>124</v>
      </c>
      <c r="F34" s="11"/>
      <c r="G34" s="26" t="s">
        <v>62</v>
      </c>
      <c r="H34" s="11" t="s">
        <v>124</v>
      </c>
      <c r="I34" s="11" t="s">
        <v>125</v>
      </c>
      <c r="J34" s="11">
        <v>22</v>
      </c>
      <c r="K34" s="28">
        <v>100</v>
      </c>
      <c r="L34" s="43">
        <f t="shared" si="0"/>
        <v>2200</v>
      </c>
      <c r="M34" s="26" t="s">
        <v>65</v>
      </c>
      <c r="N34" s="26"/>
      <c r="O34" s="26" t="s">
        <v>66</v>
      </c>
      <c r="P34" s="44">
        <f t="shared" si="1"/>
        <v>2200</v>
      </c>
      <c r="Q34" s="44">
        <f t="shared" si="2"/>
        <v>2200</v>
      </c>
      <c r="R34" s="44">
        <v>0</v>
      </c>
      <c r="S34" s="11"/>
      <c r="T34" s="36"/>
      <c r="U34" s="11"/>
      <c r="V34" s="11"/>
      <c r="W34" s="11"/>
      <c r="X34" s="11"/>
      <c r="Y34" s="11"/>
      <c r="Z34" s="37"/>
      <c r="AA34" s="37"/>
    </row>
    <row r="35" ht="29.15" customHeight="1" spans="1:27">
      <c r="A35" s="26">
        <v>29</v>
      </c>
      <c r="B35" s="27" t="s">
        <v>58</v>
      </c>
      <c r="C35" s="28"/>
      <c r="D35" s="26" t="s">
        <v>59</v>
      </c>
      <c r="E35" s="11" t="s">
        <v>126</v>
      </c>
      <c r="F35" s="11"/>
      <c r="G35" s="26" t="s">
        <v>62</v>
      </c>
      <c r="H35" s="11" t="s">
        <v>126</v>
      </c>
      <c r="I35" s="11" t="s">
        <v>127</v>
      </c>
      <c r="J35" s="11">
        <v>28</v>
      </c>
      <c r="K35" s="28">
        <v>40</v>
      </c>
      <c r="L35" s="43">
        <f t="shared" si="0"/>
        <v>1120</v>
      </c>
      <c r="M35" s="26" t="s">
        <v>65</v>
      </c>
      <c r="N35" s="26"/>
      <c r="O35" s="26" t="s">
        <v>66</v>
      </c>
      <c r="P35" s="44">
        <f t="shared" si="1"/>
        <v>1120</v>
      </c>
      <c r="Q35" s="44">
        <f t="shared" si="2"/>
        <v>1120</v>
      </c>
      <c r="R35" s="44">
        <v>0</v>
      </c>
      <c r="S35" s="11"/>
      <c r="T35" s="36"/>
      <c r="U35" s="11"/>
      <c r="V35" s="11"/>
      <c r="W35" s="11"/>
      <c r="X35" s="11"/>
      <c r="Y35" s="11"/>
      <c r="Z35" s="37"/>
      <c r="AA35" s="37"/>
    </row>
    <row r="36" ht="29.15" customHeight="1" spans="1:27">
      <c r="A36" s="26">
        <v>30</v>
      </c>
      <c r="B36" s="27" t="s">
        <v>58</v>
      </c>
      <c r="C36" s="28"/>
      <c r="D36" s="26" t="s">
        <v>59</v>
      </c>
      <c r="E36" s="11" t="s">
        <v>128</v>
      </c>
      <c r="F36" s="11"/>
      <c r="G36" s="26" t="s">
        <v>62</v>
      </c>
      <c r="H36" s="11" t="s">
        <v>128</v>
      </c>
      <c r="I36" s="11" t="s">
        <v>129</v>
      </c>
      <c r="J36" s="11">
        <v>1.9</v>
      </c>
      <c r="K36" s="28">
        <v>850</v>
      </c>
      <c r="L36" s="43">
        <f t="shared" si="0"/>
        <v>1615</v>
      </c>
      <c r="M36" s="26" t="s">
        <v>65</v>
      </c>
      <c r="N36" s="26"/>
      <c r="O36" s="26" t="s">
        <v>66</v>
      </c>
      <c r="P36" s="44">
        <f t="shared" si="1"/>
        <v>1615</v>
      </c>
      <c r="Q36" s="44">
        <f t="shared" si="2"/>
        <v>1615</v>
      </c>
      <c r="R36" s="44">
        <v>0</v>
      </c>
      <c r="S36" s="11"/>
      <c r="T36" s="36"/>
      <c r="U36" s="11"/>
      <c r="V36" s="11"/>
      <c r="W36" s="11"/>
      <c r="X36" s="11"/>
      <c r="Y36" s="11"/>
      <c r="Z36" s="37"/>
      <c r="AA36" s="37"/>
    </row>
    <row r="37" ht="29.15" customHeight="1" spans="1:27">
      <c r="A37" s="26">
        <v>31</v>
      </c>
      <c r="B37" s="27" t="s">
        <v>58</v>
      </c>
      <c r="C37" s="28"/>
      <c r="D37" s="26" t="s">
        <v>59</v>
      </c>
      <c r="E37" s="11" t="s">
        <v>130</v>
      </c>
      <c r="F37" s="11"/>
      <c r="G37" s="26" t="s">
        <v>62</v>
      </c>
      <c r="H37" s="11" t="s">
        <v>130</v>
      </c>
      <c r="I37" s="11" t="s">
        <v>129</v>
      </c>
      <c r="J37" s="11">
        <v>1.9</v>
      </c>
      <c r="K37" s="28">
        <v>450</v>
      </c>
      <c r="L37" s="43">
        <f t="shared" si="0"/>
        <v>855</v>
      </c>
      <c r="M37" s="26" t="s">
        <v>65</v>
      </c>
      <c r="N37" s="26"/>
      <c r="O37" s="26" t="s">
        <v>66</v>
      </c>
      <c r="P37" s="44">
        <f t="shared" si="1"/>
        <v>855</v>
      </c>
      <c r="Q37" s="44">
        <f t="shared" si="2"/>
        <v>855</v>
      </c>
      <c r="R37" s="44">
        <v>0</v>
      </c>
      <c r="S37" s="11"/>
      <c r="T37" s="36"/>
      <c r="U37" s="11"/>
      <c r="V37" s="11"/>
      <c r="W37" s="11"/>
      <c r="X37" s="11"/>
      <c r="Y37" s="11"/>
      <c r="Z37" s="37"/>
      <c r="AA37" s="37"/>
    </row>
    <row r="38" ht="29.15" customHeight="1" spans="1:27">
      <c r="A38" s="26">
        <v>32</v>
      </c>
      <c r="B38" s="27" t="s">
        <v>58</v>
      </c>
      <c r="C38" s="28"/>
      <c r="D38" s="26" t="s">
        <v>59</v>
      </c>
      <c r="E38" s="11" t="s">
        <v>131</v>
      </c>
      <c r="F38" s="11"/>
      <c r="G38" s="26" t="s">
        <v>62</v>
      </c>
      <c r="H38" s="11" t="s">
        <v>131</v>
      </c>
      <c r="I38" s="11" t="s">
        <v>129</v>
      </c>
      <c r="J38" s="11">
        <v>12</v>
      </c>
      <c r="K38" s="28">
        <v>80</v>
      </c>
      <c r="L38" s="43">
        <f t="shared" si="0"/>
        <v>960</v>
      </c>
      <c r="M38" s="26" t="s">
        <v>65</v>
      </c>
      <c r="N38" s="26"/>
      <c r="O38" s="26" t="s">
        <v>66</v>
      </c>
      <c r="P38" s="44">
        <f t="shared" si="1"/>
        <v>960</v>
      </c>
      <c r="Q38" s="44">
        <f t="shared" si="2"/>
        <v>960</v>
      </c>
      <c r="R38" s="44">
        <v>0</v>
      </c>
      <c r="S38" s="11"/>
      <c r="T38" s="36"/>
      <c r="U38" s="11"/>
      <c r="V38" s="11"/>
      <c r="W38" s="11"/>
      <c r="X38" s="11"/>
      <c r="Y38" s="11"/>
      <c r="Z38" s="37"/>
      <c r="AA38" s="37"/>
    </row>
    <row r="39" ht="29.15" customHeight="1" spans="1:27">
      <c r="A39" s="26">
        <v>33</v>
      </c>
      <c r="B39" s="27" t="s">
        <v>58</v>
      </c>
      <c r="C39" s="28"/>
      <c r="D39" s="26" t="s">
        <v>59</v>
      </c>
      <c r="E39" s="11" t="s">
        <v>132</v>
      </c>
      <c r="F39" s="11"/>
      <c r="G39" s="26" t="s">
        <v>62</v>
      </c>
      <c r="H39" s="11" t="s">
        <v>132</v>
      </c>
      <c r="I39" s="11" t="s">
        <v>125</v>
      </c>
      <c r="J39" s="11">
        <v>15.8</v>
      </c>
      <c r="K39" s="28">
        <v>100</v>
      </c>
      <c r="L39" s="43">
        <f t="shared" ref="L39:L70" si="3">SUM(K39*J39)</f>
        <v>1580</v>
      </c>
      <c r="M39" s="26" t="s">
        <v>65</v>
      </c>
      <c r="N39" s="26"/>
      <c r="O39" s="26" t="s">
        <v>66</v>
      </c>
      <c r="P39" s="44">
        <f t="shared" ref="P39:P73" si="4">SUM(L39)</f>
        <v>1580</v>
      </c>
      <c r="Q39" s="44">
        <f t="shared" ref="Q39:Q70" si="5">SUM(P39)</f>
        <v>1580</v>
      </c>
      <c r="R39" s="44">
        <v>0</v>
      </c>
      <c r="S39" s="11"/>
      <c r="T39" s="36"/>
      <c r="U39" s="11"/>
      <c r="V39" s="11"/>
      <c r="W39" s="11"/>
      <c r="X39" s="11"/>
      <c r="Y39" s="11"/>
      <c r="Z39" s="37"/>
      <c r="AA39" s="37"/>
    </row>
    <row r="40" ht="29.15" customHeight="1" spans="1:27">
      <c r="A40" s="26">
        <v>34</v>
      </c>
      <c r="B40" s="27" t="s">
        <v>58</v>
      </c>
      <c r="C40" s="28"/>
      <c r="D40" s="26" t="s">
        <v>59</v>
      </c>
      <c r="E40" s="11" t="s">
        <v>133</v>
      </c>
      <c r="F40" s="11"/>
      <c r="G40" s="26" t="s">
        <v>62</v>
      </c>
      <c r="H40" s="11" t="s">
        <v>134</v>
      </c>
      <c r="I40" s="11" t="s">
        <v>102</v>
      </c>
      <c r="J40" s="11">
        <v>2.2</v>
      </c>
      <c r="K40" s="28">
        <v>1000</v>
      </c>
      <c r="L40" s="43">
        <f t="shared" si="3"/>
        <v>2200</v>
      </c>
      <c r="M40" s="26" t="s">
        <v>65</v>
      </c>
      <c r="N40" s="26"/>
      <c r="O40" s="26" t="s">
        <v>66</v>
      </c>
      <c r="P40" s="44">
        <f t="shared" si="4"/>
        <v>2200</v>
      </c>
      <c r="Q40" s="44">
        <f t="shared" si="5"/>
        <v>2200</v>
      </c>
      <c r="R40" s="44">
        <v>0</v>
      </c>
      <c r="S40" s="11"/>
      <c r="T40" s="36"/>
      <c r="U40" s="11"/>
      <c r="V40" s="11"/>
      <c r="W40" s="11"/>
      <c r="X40" s="11"/>
      <c r="Y40" s="11"/>
      <c r="Z40" s="37"/>
      <c r="AA40" s="37"/>
    </row>
    <row r="41" ht="29.15" customHeight="1" spans="1:27">
      <c r="A41" s="26">
        <v>35</v>
      </c>
      <c r="B41" s="27" t="s">
        <v>58</v>
      </c>
      <c r="C41" s="28"/>
      <c r="D41" s="26" t="s">
        <v>59</v>
      </c>
      <c r="E41" s="11" t="s">
        <v>135</v>
      </c>
      <c r="F41" s="11"/>
      <c r="G41" s="26" t="s">
        <v>62</v>
      </c>
      <c r="H41" s="11" t="s">
        <v>135</v>
      </c>
      <c r="I41" s="11" t="s">
        <v>127</v>
      </c>
      <c r="J41" s="11">
        <v>39</v>
      </c>
      <c r="K41" s="28">
        <v>30</v>
      </c>
      <c r="L41" s="43">
        <f t="shared" si="3"/>
        <v>1170</v>
      </c>
      <c r="M41" s="26" t="s">
        <v>65</v>
      </c>
      <c r="N41" s="11"/>
      <c r="O41" s="26" t="s">
        <v>66</v>
      </c>
      <c r="P41" s="44">
        <f t="shared" si="4"/>
        <v>1170</v>
      </c>
      <c r="Q41" s="44">
        <f t="shared" si="5"/>
        <v>1170</v>
      </c>
      <c r="R41" s="44">
        <v>0</v>
      </c>
      <c r="S41" s="11"/>
      <c r="T41" s="36"/>
      <c r="U41" s="11"/>
      <c r="V41" s="11"/>
      <c r="W41" s="11"/>
      <c r="X41" s="11"/>
      <c r="Y41" s="11"/>
      <c r="Z41" s="37"/>
      <c r="AA41" s="37"/>
    </row>
    <row r="42" ht="29.15" customHeight="1" spans="1:27">
      <c r="A42" s="26">
        <v>36</v>
      </c>
      <c r="B42" s="27" t="s">
        <v>58</v>
      </c>
      <c r="C42" s="28"/>
      <c r="D42" s="26" t="s">
        <v>59</v>
      </c>
      <c r="E42" s="11" t="s">
        <v>136</v>
      </c>
      <c r="F42" s="11"/>
      <c r="G42" s="26" t="s">
        <v>62</v>
      </c>
      <c r="H42" s="11" t="s">
        <v>136</v>
      </c>
      <c r="I42" s="11" t="s">
        <v>137</v>
      </c>
      <c r="J42" s="11">
        <v>68</v>
      </c>
      <c r="K42" s="28">
        <v>20</v>
      </c>
      <c r="L42" s="43">
        <f t="shared" si="3"/>
        <v>1360</v>
      </c>
      <c r="M42" s="26" t="s">
        <v>65</v>
      </c>
      <c r="N42" s="11"/>
      <c r="O42" s="26" t="s">
        <v>66</v>
      </c>
      <c r="P42" s="44">
        <f t="shared" si="4"/>
        <v>1360</v>
      </c>
      <c r="Q42" s="44">
        <f t="shared" si="5"/>
        <v>1360</v>
      </c>
      <c r="R42" s="44">
        <v>0</v>
      </c>
      <c r="S42" s="11"/>
      <c r="T42" s="36"/>
      <c r="U42" s="11"/>
      <c r="V42" s="11"/>
      <c r="W42" s="11"/>
      <c r="X42" s="11"/>
      <c r="Y42" s="11"/>
      <c r="Z42" s="37"/>
      <c r="AA42" s="37"/>
    </row>
    <row r="43" ht="29.15" customHeight="1" spans="1:27">
      <c r="A43" s="26">
        <v>37</v>
      </c>
      <c r="B43" s="27" t="s">
        <v>58</v>
      </c>
      <c r="C43" s="28"/>
      <c r="D43" s="26" t="s">
        <v>59</v>
      </c>
      <c r="E43" s="11" t="s">
        <v>138</v>
      </c>
      <c r="F43" s="11" t="s">
        <v>139</v>
      </c>
      <c r="G43" s="26" t="s">
        <v>62</v>
      </c>
      <c r="H43" s="11" t="s">
        <v>138</v>
      </c>
      <c r="I43" s="11" t="s">
        <v>140</v>
      </c>
      <c r="J43" s="11">
        <v>180</v>
      </c>
      <c r="K43" s="28">
        <v>80</v>
      </c>
      <c r="L43" s="43">
        <f t="shared" si="3"/>
        <v>14400</v>
      </c>
      <c r="M43" s="26" t="s">
        <v>65</v>
      </c>
      <c r="N43" s="11"/>
      <c r="O43" s="26" t="s">
        <v>66</v>
      </c>
      <c r="P43" s="44">
        <f t="shared" si="4"/>
        <v>14400</v>
      </c>
      <c r="Q43" s="44">
        <f t="shared" si="5"/>
        <v>14400</v>
      </c>
      <c r="R43" s="44">
        <v>0</v>
      </c>
      <c r="S43" s="11"/>
      <c r="T43" s="36"/>
      <c r="U43" s="11"/>
      <c r="V43" s="11"/>
      <c r="W43" s="11"/>
      <c r="X43" s="11"/>
      <c r="Y43" s="11"/>
      <c r="Z43" s="37"/>
      <c r="AA43" s="37"/>
    </row>
    <row r="44" ht="29.15" customHeight="1" spans="1:27">
      <c r="A44" s="26">
        <v>38</v>
      </c>
      <c r="B44" s="27" t="s">
        <v>58</v>
      </c>
      <c r="C44" s="28"/>
      <c r="D44" s="26" t="s">
        <v>59</v>
      </c>
      <c r="E44" s="11" t="s">
        <v>141</v>
      </c>
      <c r="F44" s="11" t="s">
        <v>139</v>
      </c>
      <c r="G44" s="26" t="s">
        <v>62</v>
      </c>
      <c r="H44" s="11" t="s">
        <v>141</v>
      </c>
      <c r="I44" s="11" t="s">
        <v>140</v>
      </c>
      <c r="J44" s="11">
        <v>380</v>
      </c>
      <c r="K44" s="28">
        <v>40</v>
      </c>
      <c r="L44" s="43">
        <f t="shared" si="3"/>
        <v>15200</v>
      </c>
      <c r="M44" s="26" t="s">
        <v>65</v>
      </c>
      <c r="N44" s="11"/>
      <c r="O44" s="26" t="s">
        <v>66</v>
      </c>
      <c r="P44" s="44">
        <f t="shared" si="4"/>
        <v>15200</v>
      </c>
      <c r="Q44" s="44">
        <f t="shared" si="5"/>
        <v>15200</v>
      </c>
      <c r="R44" s="44">
        <v>0</v>
      </c>
      <c r="S44" s="11"/>
      <c r="T44" s="36"/>
      <c r="U44" s="11"/>
      <c r="V44" s="11"/>
      <c r="W44" s="11"/>
      <c r="X44" s="11"/>
      <c r="Y44" s="11"/>
      <c r="Z44" s="37"/>
      <c r="AA44" s="37"/>
    </row>
    <row r="45" ht="29.15" customHeight="1" spans="1:27">
      <c r="A45" s="26">
        <v>39</v>
      </c>
      <c r="B45" s="27" t="s">
        <v>58</v>
      </c>
      <c r="C45" s="28"/>
      <c r="D45" s="26" t="s">
        <v>59</v>
      </c>
      <c r="E45" s="11" t="s">
        <v>142</v>
      </c>
      <c r="F45" s="11" t="s">
        <v>139</v>
      </c>
      <c r="G45" s="26" t="s">
        <v>62</v>
      </c>
      <c r="H45" s="11" t="s">
        <v>142</v>
      </c>
      <c r="I45" s="11" t="s">
        <v>143</v>
      </c>
      <c r="J45" s="11">
        <v>310</v>
      </c>
      <c r="K45" s="28">
        <v>200</v>
      </c>
      <c r="L45" s="43">
        <f t="shared" si="3"/>
        <v>62000</v>
      </c>
      <c r="M45" s="26" t="s">
        <v>65</v>
      </c>
      <c r="N45" s="11"/>
      <c r="O45" s="26" t="s">
        <v>66</v>
      </c>
      <c r="P45" s="44">
        <f t="shared" si="4"/>
        <v>62000</v>
      </c>
      <c r="Q45" s="44">
        <f t="shared" si="5"/>
        <v>62000</v>
      </c>
      <c r="R45" s="44">
        <v>0</v>
      </c>
      <c r="S45" s="11"/>
      <c r="T45" s="36"/>
      <c r="U45" s="11"/>
      <c r="V45" s="11"/>
      <c r="W45" s="11"/>
      <c r="X45" s="11"/>
      <c r="Y45" s="11"/>
      <c r="Z45" s="37"/>
      <c r="AA45" s="37"/>
    </row>
    <row r="46" ht="29.15" customHeight="1" spans="1:27">
      <c r="A46" s="26">
        <v>40</v>
      </c>
      <c r="B46" s="27" t="s">
        <v>58</v>
      </c>
      <c r="C46" s="28"/>
      <c r="D46" s="26" t="s">
        <v>59</v>
      </c>
      <c r="E46" s="11" t="s">
        <v>144</v>
      </c>
      <c r="F46" s="11" t="s">
        <v>139</v>
      </c>
      <c r="G46" s="26" t="s">
        <v>62</v>
      </c>
      <c r="H46" s="11" t="s">
        <v>144</v>
      </c>
      <c r="I46" s="11" t="s">
        <v>143</v>
      </c>
      <c r="J46" s="11">
        <v>310</v>
      </c>
      <c r="K46" s="28">
        <v>20</v>
      </c>
      <c r="L46" s="43">
        <f t="shared" si="3"/>
        <v>6200</v>
      </c>
      <c r="M46" s="26" t="s">
        <v>65</v>
      </c>
      <c r="N46" s="11"/>
      <c r="O46" s="26" t="s">
        <v>66</v>
      </c>
      <c r="P46" s="44">
        <f t="shared" si="4"/>
        <v>6200</v>
      </c>
      <c r="Q46" s="44">
        <f t="shared" si="5"/>
        <v>6200</v>
      </c>
      <c r="R46" s="44">
        <v>0</v>
      </c>
      <c r="S46" s="11"/>
      <c r="T46" s="36"/>
      <c r="U46" s="11"/>
      <c r="V46" s="11"/>
      <c r="W46" s="11"/>
      <c r="X46" s="11"/>
      <c r="Y46" s="11"/>
      <c r="Z46" s="37"/>
      <c r="AA46" s="37"/>
    </row>
    <row r="47" ht="29.15" customHeight="1" spans="1:27">
      <c r="A47" s="26">
        <v>41</v>
      </c>
      <c r="B47" s="27" t="s">
        <v>58</v>
      </c>
      <c r="C47" s="28"/>
      <c r="D47" s="26" t="s">
        <v>59</v>
      </c>
      <c r="E47" s="11" t="s">
        <v>145</v>
      </c>
      <c r="F47" s="11" t="s">
        <v>139</v>
      </c>
      <c r="G47" s="26" t="s">
        <v>62</v>
      </c>
      <c r="H47" s="11" t="s">
        <v>145</v>
      </c>
      <c r="I47" s="11" t="s">
        <v>143</v>
      </c>
      <c r="J47" s="11">
        <v>200</v>
      </c>
      <c r="K47" s="28">
        <v>40</v>
      </c>
      <c r="L47" s="43">
        <f t="shared" si="3"/>
        <v>8000</v>
      </c>
      <c r="M47" s="26" t="s">
        <v>65</v>
      </c>
      <c r="N47" s="11"/>
      <c r="O47" s="26" t="s">
        <v>66</v>
      </c>
      <c r="P47" s="44">
        <f t="shared" si="4"/>
        <v>8000</v>
      </c>
      <c r="Q47" s="44">
        <f t="shared" si="5"/>
        <v>8000</v>
      </c>
      <c r="R47" s="44">
        <v>0</v>
      </c>
      <c r="S47" s="11"/>
      <c r="T47" s="36"/>
      <c r="U47" s="11"/>
      <c r="V47" s="11"/>
      <c r="W47" s="11"/>
      <c r="X47" s="11"/>
      <c r="Y47" s="11"/>
      <c r="Z47" s="37"/>
      <c r="AA47" s="37"/>
    </row>
    <row r="48" ht="29.15" customHeight="1" spans="1:27">
      <c r="A48" s="26">
        <v>42</v>
      </c>
      <c r="B48" s="27" t="s">
        <v>58</v>
      </c>
      <c r="C48" s="28"/>
      <c r="D48" s="26" t="s">
        <v>59</v>
      </c>
      <c r="E48" s="11" t="s">
        <v>146</v>
      </c>
      <c r="F48" s="11"/>
      <c r="G48" s="26" t="s">
        <v>62</v>
      </c>
      <c r="H48" s="11" t="s">
        <v>146</v>
      </c>
      <c r="I48" s="11" t="s">
        <v>75</v>
      </c>
      <c r="J48" s="11">
        <v>70</v>
      </c>
      <c r="K48" s="28">
        <v>110</v>
      </c>
      <c r="L48" s="43">
        <f t="shared" si="3"/>
        <v>7700</v>
      </c>
      <c r="M48" s="26" t="s">
        <v>65</v>
      </c>
      <c r="N48" s="11"/>
      <c r="O48" s="26" t="s">
        <v>66</v>
      </c>
      <c r="P48" s="44">
        <f t="shared" si="4"/>
        <v>7700</v>
      </c>
      <c r="Q48" s="44">
        <f t="shared" si="5"/>
        <v>7700</v>
      </c>
      <c r="R48" s="44">
        <v>0</v>
      </c>
      <c r="S48" s="11"/>
      <c r="T48" s="36"/>
      <c r="U48" s="11"/>
      <c r="V48" s="11"/>
      <c r="W48" s="11"/>
      <c r="X48" s="11"/>
      <c r="Y48" s="11"/>
      <c r="Z48" s="37"/>
      <c r="AA48" s="37"/>
    </row>
    <row r="49" ht="29.15" customHeight="1" spans="1:27">
      <c r="A49" s="26">
        <v>43</v>
      </c>
      <c r="B49" s="27" t="s">
        <v>58</v>
      </c>
      <c r="C49" s="28"/>
      <c r="D49" s="26" t="s">
        <v>59</v>
      </c>
      <c r="E49" s="11" t="s">
        <v>147</v>
      </c>
      <c r="F49" s="11"/>
      <c r="G49" s="26" t="s">
        <v>62</v>
      </c>
      <c r="H49" s="11" t="s">
        <v>147</v>
      </c>
      <c r="I49" s="11" t="s">
        <v>89</v>
      </c>
      <c r="J49" s="11">
        <v>1600</v>
      </c>
      <c r="K49" s="28">
        <v>1</v>
      </c>
      <c r="L49" s="43">
        <f t="shared" si="3"/>
        <v>1600</v>
      </c>
      <c r="M49" s="26" t="s">
        <v>65</v>
      </c>
      <c r="N49" s="11"/>
      <c r="O49" s="26" t="s">
        <v>66</v>
      </c>
      <c r="P49" s="44">
        <f t="shared" si="4"/>
        <v>1600</v>
      </c>
      <c r="Q49" s="44">
        <f t="shared" si="5"/>
        <v>1600</v>
      </c>
      <c r="R49" s="44">
        <v>0</v>
      </c>
      <c r="S49" s="11"/>
      <c r="T49" s="36"/>
      <c r="U49" s="11"/>
      <c r="V49" s="11"/>
      <c r="W49" s="11"/>
      <c r="X49" s="11"/>
      <c r="Y49" s="11"/>
      <c r="Z49" s="37"/>
      <c r="AA49" s="37"/>
    </row>
    <row r="50" ht="29.15" customHeight="1" spans="1:27">
      <c r="A50" s="26">
        <v>44</v>
      </c>
      <c r="B50" s="27" t="s">
        <v>58</v>
      </c>
      <c r="C50" s="28"/>
      <c r="D50" s="26" t="s">
        <v>59</v>
      </c>
      <c r="E50" s="11" t="s">
        <v>148</v>
      </c>
      <c r="F50" s="11"/>
      <c r="G50" s="26" t="s">
        <v>62</v>
      </c>
      <c r="H50" s="11" t="s">
        <v>148</v>
      </c>
      <c r="I50" s="11" t="s">
        <v>127</v>
      </c>
      <c r="J50" s="11">
        <v>1280</v>
      </c>
      <c r="K50" s="28">
        <v>1</v>
      </c>
      <c r="L50" s="43">
        <f t="shared" si="3"/>
        <v>1280</v>
      </c>
      <c r="M50" s="26" t="s">
        <v>65</v>
      </c>
      <c r="N50" s="11"/>
      <c r="O50" s="26" t="s">
        <v>66</v>
      </c>
      <c r="P50" s="44">
        <f t="shared" si="4"/>
        <v>1280</v>
      </c>
      <c r="Q50" s="44">
        <f t="shared" si="5"/>
        <v>1280</v>
      </c>
      <c r="R50" s="44">
        <v>0</v>
      </c>
      <c r="S50" s="11"/>
      <c r="T50" s="36"/>
      <c r="U50" s="11"/>
      <c r="V50" s="11"/>
      <c r="W50" s="11"/>
      <c r="X50" s="11"/>
      <c r="Y50" s="11"/>
      <c r="Z50" s="37"/>
      <c r="AA50" s="37"/>
    </row>
    <row r="51" ht="29.15" customHeight="1" spans="1:27">
      <c r="A51" s="26">
        <v>45</v>
      </c>
      <c r="B51" s="27" t="s">
        <v>58</v>
      </c>
      <c r="C51" s="28"/>
      <c r="D51" s="26" t="s">
        <v>59</v>
      </c>
      <c r="E51" s="11" t="s">
        <v>149</v>
      </c>
      <c r="F51" s="11"/>
      <c r="G51" s="26" t="s">
        <v>62</v>
      </c>
      <c r="H51" s="11" t="s">
        <v>149</v>
      </c>
      <c r="I51" s="11" t="s">
        <v>125</v>
      </c>
      <c r="J51" s="11">
        <v>800</v>
      </c>
      <c r="K51" s="28">
        <v>2</v>
      </c>
      <c r="L51" s="43">
        <f t="shared" si="3"/>
        <v>1600</v>
      </c>
      <c r="M51" s="26" t="s">
        <v>65</v>
      </c>
      <c r="N51" s="11"/>
      <c r="O51" s="26" t="s">
        <v>66</v>
      </c>
      <c r="P51" s="44">
        <f t="shared" si="4"/>
        <v>1600</v>
      </c>
      <c r="Q51" s="44">
        <f t="shared" si="5"/>
        <v>1600</v>
      </c>
      <c r="R51" s="44">
        <v>0</v>
      </c>
      <c r="S51" s="11"/>
      <c r="T51" s="36"/>
      <c r="U51" s="11"/>
      <c r="V51" s="11"/>
      <c r="W51" s="11"/>
      <c r="X51" s="11"/>
      <c r="Y51" s="11"/>
      <c r="Z51" s="37"/>
      <c r="AA51" s="37"/>
    </row>
    <row r="52" ht="29.15" customHeight="1" spans="1:27">
      <c r="A52" s="26">
        <v>46</v>
      </c>
      <c r="B52" s="27" t="s">
        <v>58</v>
      </c>
      <c r="C52" s="28"/>
      <c r="D52" s="26" t="s">
        <v>59</v>
      </c>
      <c r="E52" s="11" t="s">
        <v>150</v>
      </c>
      <c r="F52" s="11"/>
      <c r="G52" s="26" t="s">
        <v>62</v>
      </c>
      <c r="H52" s="11" t="s">
        <v>150</v>
      </c>
      <c r="I52" s="11" t="s">
        <v>64</v>
      </c>
      <c r="J52" s="11">
        <v>5000</v>
      </c>
      <c r="K52" s="28">
        <v>2</v>
      </c>
      <c r="L52" s="43">
        <f t="shared" si="3"/>
        <v>10000</v>
      </c>
      <c r="M52" s="26" t="s">
        <v>65</v>
      </c>
      <c r="N52" s="11"/>
      <c r="O52" s="26" t="s">
        <v>66</v>
      </c>
      <c r="P52" s="44">
        <f t="shared" si="4"/>
        <v>10000</v>
      </c>
      <c r="Q52" s="44">
        <f t="shared" si="5"/>
        <v>10000</v>
      </c>
      <c r="R52" s="44">
        <v>0</v>
      </c>
      <c r="S52" s="11"/>
      <c r="T52" s="36"/>
      <c r="U52" s="11"/>
      <c r="V52" s="11"/>
      <c r="W52" s="11"/>
      <c r="X52" s="11"/>
      <c r="Y52" s="11"/>
      <c r="Z52" s="37"/>
      <c r="AA52" s="37"/>
    </row>
    <row r="53" ht="29.15" customHeight="1" spans="1:27">
      <c r="A53" s="26">
        <v>47</v>
      </c>
      <c r="B53" s="27" t="s">
        <v>58</v>
      </c>
      <c r="C53" s="28"/>
      <c r="D53" s="26" t="s">
        <v>59</v>
      </c>
      <c r="E53" s="11" t="s">
        <v>151</v>
      </c>
      <c r="F53" s="11"/>
      <c r="G53" s="11" t="s">
        <v>94</v>
      </c>
      <c r="H53" s="11" t="s">
        <v>151</v>
      </c>
      <c r="I53" s="11" t="s">
        <v>152</v>
      </c>
      <c r="J53" s="36">
        <v>55000</v>
      </c>
      <c r="K53" s="11">
        <v>1</v>
      </c>
      <c r="L53" s="43">
        <f t="shared" si="3"/>
        <v>55000</v>
      </c>
      <c r="M53" s="26" t="s">
        <v>65</v>
      </c>
      <c r="N53" s="11"/>
      <c r="O53" s="26" t="s">
        <v>66</v>
      </c>
      <c r="P53" s="44">
        <f t="shared" si="4"/>
        <v>55000</v>
      </c>
      <c r="Q53" s="44">
        <f t="shared" si="5"/>
        <v>55000</v>
      </c>
      <c r="R53" s="44">
        <v>0</v>
      </c>
      <c r="S53" s="11"/>
      <c r="T53" s="36"/>
      <c r="U53" s="11"/>
      <c r="V53" s="11"/>
      <c r="W53" s="11"/>
      <c r="X53" s="11"/>
      <c r="Y53" s="11"/>
      <c r="Z53" s="37"/>
      <c r="AA53" s="37"/>
    </row>
    <row r="54" ht="29.15" customHeight="1" spans="1:27">
      <c r="A54" s="26">
        <v>48</v>
      </c>
      <c r="B54" s="27" t="s">
        <v>58</v>
      </c>
      <c r="C54" s="28"/>
      <c r="D54" s="26" t="s">
        <v>59</v>
      </c>
      <c r="E54" s="11" t="s">
        <v>153</v>
      </c>
      <c r="F54" s="11"/>
      <c r="G54" s="11" t="s">
        <v>62</v>
      </c>
      <c r="H54" s="11" t="s">
        <v>153</v>
      </c>
      <c r="I54" s="11" t="s">
        <v>114</v>
      </c>
      <c r="J54" s="36">
        <v>180</v>
      </c>
      <c r="K54" s="11">
        <v>200</v>
      </c>
      <c r="L54" s="43">
        <f t="shared" si="3"/>
        <v>36000</v>
      </c>
      <c r="M54" s="26" t="s">
        <v>65</v>
      </c>
      <c r="N54" s="11"/>
      <c r="O54" s="26" t="s">
        <v>66</v>
      </c>
      <c r="P54" s="44">
        <f t="shared" si="4"/>
        <v>36000</v>
      </c>
      <c r="Q54" s="44">
        <f t="shared" si="5"/>
        <v>36000</v>
      </c>
      <c r="R54" s="44">
        <v>0</v>
      </c>
      <c r="S54" s="11"/>
      <c r="T54" s="36"/>
      <c r="U54" s="11"/>
      <c r="V54" s="11"/>
      <c r="W54" s="11"/>
      <c r="X54" s="11"/>
      <c r="Y54" s="11"/>
      <c r="Z54" s="37"/>
      <c r="AA54" s="37"/>
    </row>
    <row r="55" ht="29.15" customHeight="1" spans="1:27">
      <c r="A55" s="26">
        <v>49</v>
      </c>
      <c r="B55" s="27" t="s">
        <v>58</v>
      </c>
      <c r="C55" s="28"/>
      <c r="D55" s="26" t="s">
        <v>59</v>
      </c>
      <c r="E55" s="11" t="s">
        <v>154</v>
      </c>
      <c r="F55" s="11"/>
      <c r="G55" s="11" t="s">
        <v>62</v>
      </c>
      <c r="H55" s="11" t="s">
        <v>154</v>
      </c>
      <c r="I55" s="11" t="s">
        <v>64</v>
      </c>
      <c r="J55" s="36">
        <v>6000</v>
      </c>
      <c r="K55" s="11">
        <v>10</v>
      </c>
      <c r="L55" s="43">
        <f t="shared" si="3"/>
        <v>60000</v>
      </c>
      <c r="M55" s="26" t="s">
        <v>65</v>
      </c>
      <c r="N55" s="11"/>
      <c r="O55" s="26" t="s">
        <v>66</v>
      </c>
      <c r="P55" s="44">
        <f t="shared" si="4"/>
        <v>60000</v>
      </c>
      <c r="Q55" s="44">
        <f t="shared" si="5"/>
        <v>60000</v>
      </c>
      <c r="R55" s="44">
        <v>0</v>
      </c>
      <c r="S55" s="11"/>
      <c r="T55" s="36"/>
      <c r="U55" s="11"/>
      <c r="V55" s="11"/>
      <c r="W55" s="11"/>
      <c r="X55" s="11"/>
      <c r="Y55" s="11"/>
      <c r="Z55" s="37"/>
      <c r="AA55" s="37"/>
    </row>
    <row r="56" ht="29.15" customHeight="1" spans="1:27">
      <c r="A56" s="26">
        <v>50</v>
      </c>
      <c r="B56" s="27" t="s">
        <v>58</v>
      </c>
      <c r="C56" s="28"/>
      <c r="D56" s="26" t="s">
        <v>59</v>
      </c>
      <c r="E56" s="11" t="s">
        <v>155</v>
      </c>
      <c r="F56" s="11"/>
      <c r="G56" s="11" t="s">
        <v>62</v>
      </c>
      <c r="H56" s="11" t="s">
        <v>155</v>
      </c>
      <c r="I56" s="11" t="s">
        <v>95</v>
      </c>
      <c r="J56" s="36">
        <v>20000</v>
      </c>
      <c r="K56" s="11">
        <v>1</v>
      </c>
      <c r="L56" s="43">
        <f t="shared" si="3"/>
        <v>20000</v>
      </c>
      <c r="M56" s="26" t="s">
        <v>65</v>
      </c>
      <c r="N56" s="11"/>
      <c r="O56" s="26" t="s">
        <v>66</v>
      </c>
      <c r="P56" s="44">
        <f t="shared" si="4"/>
        <v>20000</v>
      </c>
      <c r="Q56" s="44">
        <f t="shared" si="5"/>
        <v>20000</v>
      </c>
      <c r="R56" s="44">
        <v>0</v>
      </c>
      <c r="S56" s="11"/>
      <c r="T56" s="36"/>
      <c r="U56" s="11"/>
      <c r="V56" s="11"/>
      <c r="W56" s="11"/>
      <c r="X56" s="11"/>
      <c r="Y56" s="11"/>
      <c r="Z56" s="37"/>
      <c r="AA56" s="37"/>
    </row>
    <row r="57" ht="29.15" customHeight="1" spans="1:27">
      <c r="A57" s="26">
        <v>51</v>
      </c>
      <c r="B57" s="27" t="s">
        <v>58</v>
      </c>
      <c r="C57" s="28"/>
      <c r="D57" s="26" t="s">
        <v>59</v>
      </c>
      <c r="E57" s="11" t="s">
        <v>156</v>
      </c>
      <c r="F57" s="11"/>
      <c r="G57" s="11" t="s">
        <v>62</v>
      </c>
      <c r="H57" s="11" t="s">
        <v>156</v>
      </c>
      <c r="I57" s="11" t="s">
        <v>157</v>
      </c>
      <c r="J57" s="36">
        <v>20000</v>
      </c>
      <c r="K57" s="11">
        <v>1</v>
      </c>
      <c r="L57" s="43">
        <f t="shared" si="3"/>
        <v>20000</v>
      </c>
      <c r="M57" s="26" t="s">
        <v>65</v>
      </c>
      <c r="N57" s="11"/>
      <c r="O57" s="26" t="s">
        <v>66</v>
      </c>
      <c r="P57" s="44">
        <f t="shared" si="4"/>
        <v>20000</v>
      </c>
      <c r="Q57" s="44">
        <f t="shared" si="5"/>
        <v>20000</v>
      </c>
      <c r="R57" s="44">
        <v>0</v>
      </c>
      <c r="S57" s="11"/>
      <c r="T57" s="36"/>
      <c r="U57" s="11"/>
      <c r="V57" s="11"/>
      <c r="W57" s="11"/>
      <c r="X57" s="11"/>
      <c r="Y57" s="11"/>
      <c r="Z57" s="37"/>
      <c r="AA57" s="37"/>
    </row>
    <row r="58" ht="29.15" customHeight="1" spans="1:27">
      <c r="A58" s="26">
        <v>52</v>
      </c>
      <c r="B58" s="27" t="s">
        <v>58</v>
      </c>
      <c r="C58" s="28"/>
      <c r="D58" s="26" t="s">
        <v>59</v>
      </c>
      <c r="E58" s="11" t="s">
        <v>158</v>
      </c>
      <c r="F58" s="11"/>
      <c r="G58" s="11" t="s">
        <v>62</v>
      </c>
      <c r="H58" s="11" t="s">
        <v>158</v>
      </c>
      <c r="I58" s="11" t="s">
        <v>102</v>
      </c>
      <c r="J58" s="36">
        <v>1000</v>
      </c>
      <c r="K58" s="11">
        <v>9</v>
      </c>
      <c r="L58" s="43">
        <f t="shared" si="3"/>
        <v>9000</v>
      </c>
      <c r="M58" s="26" t="s">
        <v>65</v>
      </c>
      <c r="N58" s="11"/>
      <c r="O58" s="26" t="s">
        <v>66</v>
      </c>
      <c r="P58" s="44">
        <f t="shared" si="4"/>
        <v>9000</v>
      </c>
      <c r="Q58" s="44">
        <f t="shared" si="5"/>
        <v>9000</v>
      </c>
      <c r="R58" s="44">
        <v>0</v>
      </c>
      <c r="S58" s="11"/>
      <c r="T58" s="36"/>
      <c r="U58" s="11"/>
      <c r="V58" s="11"/>
      <c r="W58" s="11"/>
      <c r="X58" s="11"/>
      <c r="Y58" s="11"/>
      <c r="Z58" s="37"/>
      <c r="AA58" s="37"/>
    </row>
    <row r="59" ht="29.15" customHeight="1" spans="1:27">
      <c r="A59" s="26">
        <v>53</v>
      </c>
      <c r="B59" s="27" t="s">
        <v>58</v>
      </c>
      <c r="C59" s="28"/>
      <c r="D59" s="26" t="s">
        <v>59</v>
      </c>
      <c r="E59" s="11" t="s">
        <v>159</v>
      </c>
      <c r="F59" s="11"/>
      <c r="G59" s="11" t="s">
        <v>62</v>
      </c>
      <c r="H59" s="11" t="s">
        <v>159</v>
      </c>
      <c r="I59" s="45" t="s">
        <v>160</v>
      </c>
      <c r="J59" s="36">
        <v>70</v>
      </c>
      <c r="K59" s="11">
        <v>60</v>
      </c>
      <c r="L59" s="43">
        <f t="shared" si="3"/>
        <v>4200</v>
      </c>
      <c r="M59" s="26" t="s">
        <v>65</v>
      </c>
      <c r="N59" s="11"/>
      <c r="O59" s="26" t="s">
        <v>66</v>
      </c>
      <c r="P59" s="44">
        <f t="shared" si="4"/>
        <v>4200</v>
      </c>
      <c r="Q59" s="44">
        <f t="shared" si="5"/>
        <v>4200</v>
      </c>
      <c r="R59" s="44">
        <v>0</v>
      </c>
      <c r="S59" s="11"/>
      <c r="T59" s="36"/>
      <c r="U59" s="11"/>
      <c r="V59" s="11"/>
      <c r="W59" s="11"/>
      <c r="X59" s="11"/>
      <c r="Y59" s="11"/>
      <c r="Z59" s="37"/>
      <c r="AA59" s="37"/>
    </row>
    <row r="60" ht="29.15" customHeight="1" spans="1:27">
      <c r="A60" s="26">
        <v>54</v>
      </c>
      <c r="B60" s="27" t="s">
        <v>58</v>
      </c>
      <c r="C60" s="28"/>
      <c r="D60" s="26" t="s">
        <v>59</v>
      </c>
      <c r="E60" s="11" t="s">
        <v>161</v>
      </c>
      <c r="F60" s="11"/>
      <c r="G60" s="11" t="s">
        <v>62</v>
      </c>
      <c r="H60" s="11" t="s">
        <v>161</v>
      </c>
      <c r="I60" s="11" t="s">
        <v>157</v>
      </c>
      <c r="J60" s="36">
        <v>30000</v>
      </c>
      <c r="K60" s="11">
        <v>1</v>
      </c>
      <c r="L60" s="43">
        <f t="shared" si="3"/>
        <v>30000</v>
      </c>
      <c r="M60" s="26" t="s">
        <v>65</v>
      </c>
      <c r="N60" s="11"/>
      <c r="O60" s="26" t="s">
        <v>66</v>
      </c>
      <c r="P60" s="44">
        <f t="shared" si="4"/>
        <v>30000</v>
      </c>
      <c r="Q60" s="44">
        <f t="shared" si="5"/>
        <v>30000</v>
      </c>
      <c r="R60" s="44">
        <v>0</v>
      </c>
      <c r="S60" s="11"/>
      <c r="T60" s="36"/>
      <c r="U60" s="11"/>
      <c r="V60" s="11"/>
      <c r="W60" s="11"/>
      <c r="X60" s="11"/>
      <c r="Y60" s="11"/>
      <c r="Z60" s="37"/>
      <c r="AA60" s="37"/>
    </row>
    <row r="61" ht="29.15" customHeight="1" spans="1:27">
      <c r="A61" s="26">
        <v>55</v>
      </c>
      <c r="B61" s="27" t="s">
        <v>58</v>
      </c>
      <c r="C61" s="28"/>
      <c r="D61" s="26" t="s">
        <v>59</v>
      </c>
      <c r="E61" s="11" t="s">
        <v>162</v>
      </c>
      <c r="F61" s="11"/>
      <c r="G61" s="11" t="s">
        <v>94</v>
      </c>
      <c r="H61" s="11" t="s">
        <v>162</v>
      </c>
      <c r="I61" s="11" t="s">
        <v>95</v>
      </c>
      <c r="J61" s="36">
        <v>20000</v>
      </c>
      <c r="K61" s="11">
        <v>1</v>
      </c>
      <c r="L61" s="43">
        <f t="shared" si="3"/>
        <v>20000</v>
      </c>
      <c r="M61" s="26" t="s">
        <v>65</v>
      </c>
      <c r="N61" s="11"/>
      <c r="O61" s="26" t="s">
        <v>66</v>
      </c>
      <c r="P61" s="44">
        <f t="shared" si="4"/>
        <v>20000</v>
      </c>
      <c r="Q61" s="44">
        <f t="shared" si="5"/>
        <v>20000</v>
      </c>
      <c r="R61" s="44">
        <v>0</v>
      </c>
      <c r="S61" s="11"/>
      <c r="T61" s="36"/>
      <c r="U61" s="11"/>
      <c r="V61" s="11"/>
      <c r="W61" s="11"/>
      <c r="X61" s="11"/>
      <c r="Y61" s="11"/>
      <c r="Z61" s="37"/>
      <c r="AA61" s="37"/>
    </row>
    <row r="62" ht="29.15" customHeight="1" spans="1:27">
      <c r="A62" s="26">
        <v>56</v>
      </c>
      <c r="B62" s="27" t="s">
        <v>58</v>
      </c>
      <c r="C62" s="28"/>
      <c r="D62" s="26" t="s">
        <v>59</v>
      </c>
      <c r="E62" s="11" t="s">
        <v>163</v>
      </c>
      <c r="F62" s="11"/>
      <c r="G62" s="11" t="s">
        <v>62</v>
      </c>
      <c r="H62" s="11" t="s">
        <v>164</v>
      </c>
      <c r="I62" s="11" t="s">
        <v>125</v>
      </c>
      <c r="J62" s="36">
        <v>700</v>
      </c>
      <c r="K62" s="11">
        <v>20</v>
      </c>
      <c r="L62" s="43">
        <f t="shared" si="3"/>
        <v>14000</v>
      </c>
      <c r="M62" s="26" t="s">
        <v>65</v>
      </c>
      <c r="N62" s="11"/>
      <c r="O62" s="26" t="s">
        <v>66</v>
      </c>
      <c r="P62" s="44">
        <f t="shared" si="4"/>
        <v>14000</v>
      </c>
      <c r="Q62" s="44">
        <f t="shared" si="5"/>
        <v>14000</v>
      </c>
      <c r="R62" s="44">
        <v>0</v>
      </c>
      <c r="S62" s="11"/>
      <c r="T62" s="36"/>
      <c r="U62" s="11"/>
      <c r="V62" s="11"/>
      <c r="W62" s="11"/>
      <c r="X62" s="11"/>
      <c r="Y62" s="11"/>
      <c r="Z62" s="37"/>
      <c r="AA62" s="37"/>
    </row>
    <row r="63" ht="29.15" customHeight="1" spans="1:27">
      <c r="A63" s="26">
        <v>57</v>
      </c>
      <c r="B63" s="27" t="s">
        <v>58</v>
      </c>
      <c r="C63" s="28"/>
      <c r="D63" s="26" t="s">
        <v>59</v>
      </c>
      <c r="E63" s="11" t="s">
        <v>165</v>
      </c>
      <c r="F63" s="11"/>
      <c r="G63" s="11" t="s">
        <v>62</v>
      </c>
      <c r="H63" s="11" t="s">
        <v>165</v>
      </c>
      <c r="I63" s="11" t="s">
        <v>166</v>
      </c>
      <c r="J63" s="36">
        <v>80</v>
      </c>
      <c r="K63" s="11">
        <v>20</v>
      </c>
      <c r="L63" s="43">
        <f t="shared" si="3"/>
        <v>1600</v>
      </c>
      <c r="M63" s="26" t="s">
        <v>65</v>
      </c>
      <c r="N63" s="11"/>
      <c r="O63" s="26" t="s">
        <v>66</v>
      </c>
      <c r="P63" s="44">
        <f t="shared" si="4"/>
        <v>1600</v>
      </c>
      <c r="Q63" s="44">
        <f t="shared" si="5"/>
        <v>1600</v>
      </c>
      <c r="R63" s="44">
        <v>0</v>
      </c>
      <c r="S63" s="11"/>
      <c r="T63" s="36"/>
      <c r="U63" s="11"/>
      <c r="V63" s="11"/>
      <c r="W63" s="11"/>
      <c r="X63" s="11"/>
      <c r="Y63" s="11"/>
      <c r="Z63" s="37"/>
      <c r="AA63" s="37"/>
    </row>
    <row r="64" ht="29.15" customHeight="1" spans="1:27">
      <c r="A64" s="26">
        <v>58</v>
      </c>
      <c r="B64" s="27" t="s">
        <v>58</v>
      </c>
      <c r="C64" s="28"/>
      <c r="D64" s="26" t="s">
        <v>59</v>
      </c>
      <c r="E64" s="11" t="s">
        <v>167</v>
      </c>
      <c r="F64" s="11"/>
      <c r="G64" s="11" t="s">
        <v>62</v>
      </c>
      <c r="H64" s="11" t="s">
        <v>167</v>
      </c>
      <c r="I64" s="11" t="s">
        <v>166</v>
      </c>
      <c r="J64" s="36">
        <v>30000</v>
      </c>
      <c r="K64" s="11">
        <v>2</v>
      </c>
      <c r="L64" s="43">
        <f t="shared" si="3"/>
        <v>60000</v>
      </c>
      <c r="M64" s="26" t="s">
        <v>65</v>
      </c>
      <c r="N64" s="11"/>
      <c r="O64" s="26" t="s">
        <v>66</v>
      </c>
      <c r="P64" s="44">
        <f t="shared" si="4"/>
        <v>60000</v>
      </c>
      <c r="Q64" s="44">
        <f t="shared" si="5"/>
        <v>60000</v>
      </c>
      <c r="R64" s="44">
        <v>0</v>
      </c>
      <c r="S64" s="11"/>
      <c r="T64" s="36"/>
      <c r="U64" s="11"/>
      <c r="V64" s="11"/>
      <c r="W64" s="11"/>
      <c r="X64" s="11"/>
      <c r="Y64" s="11"/>
      <c r="Z64" s="37"/>
      <c r="AA64" s="37"/>
    </row>
    <row r="65" ht="29.15" customHeight="1" spans="1:27">
      <c r="A65" s="26">
        <v>59</v>
      </c>
      <c r="B65" s="27" t="s">
        <v>58</v>
      </c>
      <c r="C65" s="28"/>
      <c r="D65" s="26" t="s">
        <v>59</v>
      </c>
      <c r="E65" s="11" t="s">
        <v>168</v>
      </c>
      <c r="F65" s="11"/>
      <c r="G65" s="11"/>
      <c r="H65" s="11" t="s">
        <v>168</v>
      </c>
      <c r="I65" s="11" t="s">
        <v>95</v>
      </c>
      <c r="J65" s="36">
        <v>20000</v>
      </c>
      <c r="K65" s="11">
        <v>1</v>
      </c>
      <c r="L65" s="43">
        <f t="shared" si="3"/>
        <v>20000</v>
      </c>
      <c r="M65" s="26" t="s">
        <v>65</v>
      </c>
      <c r="N65" s="11"/>
      <c r="O65" s="26" t="s">
        <v>66</v>
      </c>
      <c r="P65" s="44">
        <f t="shared" si="4"/>
        <v>20000</v>
      </c>
      <c r="Q65" s="44">
        <f t="shared" si="5"/>
        <v>20000</v>
      </c>
      <c r="R65" s="44">
        <v>0</v>
      </c>
      <c r="S65" s="2"/>
      <c r="T65" s="64"/>
      <c r="U65" s="2"/>
      <c r="V65" s="2"/>
      <c r="W65" s="2"/>
      <c r="X65" s="2"/>
      <c r="Y65" s="2"/>
      <c r="Z65" s="66"/>
      <c r="AA65" s="66"/>
    </row>
    <row r="66" ht="29.15" customHeight="1" spans="1:27">
      <c r="A66" s="26">
        <v>60</v>
      </c>
      <c r="B66" s="27" t="s">
        <v>58</v>
      </c>
      <c r="C66" s="28"/>
      <c r="D66" s="26" t="s">
        <v>59</v>
      </c>
      <c r="E66" s="11" t="s">
        <v>169</v>
      </c>
      <c r="F66" s="11" t="s">
        <v>170</v>
      </c>
      <c r="G66" s="11"/>
      <c r="H66" s="11" t="s">
        <v>171</v>
      </c>
      <c r="I66" s="11" t="s">
        <v>172</v>
      </c>
      <c r="J66" s="36">
        <v>7000</v>
      </c>
      <c r="K66" s="11">
        <v>1</v>
      </c>
      <c r="L66" s="43">
        <f t="shared" si="3"/>
        <v>7000</v>
      </c>
      <c r="M66" s="26" t="s">
        <v>65</v>
      </c>
      <c r="N66" s="11"/>
      <c r="O66" s="26" t="s">
        <v>66</v>
      </c>
      <c r="P66" s="44">
        <f t="shared" si="4"/>
        <v>7000</v>
      </c>
      <c r="Q66" s="44">
        <f t="shared" si="5"/>
        <v>7000</v>
      </c>
      <c r="R66" s="44">
        <v>0</v>
      </c>
      <c r="S66" s="2"/>
      <c r="T66" s="64"/>
      <c r="U66" s="2"/>
      <c r="V66" s="2"/>
      <c r="W66" s="2"/>
      <c r="X66" s="2"/>
      <c r="Y66" s="2"/>
      <c r="Z66" s="66"/>
      <c r="AA66" s="66"/>
    </row>
    <row r="67" ht="29.15" customHeight="1" spans="1:27">
      <c r="A67" s="26">
        <v>61</v>
      </c>
      <c r="B67" s="27" t="s">
        <v>58</v>
      </c>
      <c r="C67" s="28"/>
      <c r="D67" s="26" t="s">
        <v>59</v>
      </c>
      <c r="E67" s="11" t="s">
        <v>173</v>
      </c>
      <c r="F67" s="11" t="s">
        <v>170</v>
      </c>
      <c r="G67" s="11"/>
      <c r="H67" s="11" t="s">
        <v>174</v>
      </c>
      <c r="I67" s="11" t="s">
        <v>172</v>
      </c>
      <c r="J67" s="36">
        <v>10000</v>
      </c>
      <c r="K67" s="11">
        <v>1</v>
      </c>
      <c r="L67" s="43">
        <f t="shared" si="3"/>
        <v>10000</v>
      </c>
      <c r="M67" s="26" t="s">
        <v>65</v>
      </c>
      <c r="N67" s="11"/>
      <c r="O67" s="26" t="s">
        <v>66</v>
      </c>
      <c r="P67" s="44">
        <f t="shared" si="4"/>
        <v>10000</v>
      </c>
      <c r="Q67" s="44">
        <f t="shared" si="5"/>
        <v>10000</v>
      </c>
      <c r="R67" s="44">
        <v>0</v>
      </c>
      <c r="S67" s="2"/>
      <c r="T67" s="64"/>
      <c r="U67" s="2"/>
      <c r="V67" s="2"/>
      <c r="W67" s="2"/>
      <c r="X67" s="2"/>
      <c r="Y67" s="2"/>
      <c r="Z67" s="66"/>
      <c r="AA67" s="66"/>
    </row>
    <row r="68" ht="29.15" customHeight="1" spans="1:27">
      <c r="A68" s="26">
        <v>62</v>
      </c>
      <c r="B68" s="27" t="s">
        <v>58</v>
      </c>
      <c r="C68" s="28"/>
      <c r="D68" s="26" t="s">
        <v>59</v>
      </c>
      <c r="E68" s="11" t="s">
        <v>175</v>
      </c>
      <c r="F68" s="11" t="s">
        <v>170</v>
      </c>
      <c r="G68" s="11"/>
      <c r="H68" s="11" t="s">
        <v>174</v>
      </c>
      <c r="I68" s="11" t="s">
        <v>172</v>
      </c>
      <c r="J68" s="36">
        <v>23000</v>
      </c>
      <c r="K68" s="11">
        <v>1</v>
      </c>
      <c r="L68" s="43">
        <f t="shared" si="3"/>
        <v>23000</v>
      </c>
      <c r="M68" s="26" t="s">
        <v>65</v>
      </c>
      <c r="N68" s="11"/>
      <c r="O68" s="26" t="s">
        <v>66</v>
      </c>
      <c r="P68" s="44">
        <f t="shared" si="4"/>
        <v>23000</v>
      </c>
      <c r="Q68" s="44">
        <f t="shared" si="5"/>
        <v>23000</v>
      </c>
      <c r="R68" s="44">
        <v>0</v>
      </c>
      <c r="S68" s="2"/>
      <c r="T68" s="64"/>
      <c r="U68" s="2"/>
      <c r="V68" s="2"/>
      <c r="W68" s="2"/>
      <c r="X68" s="2"/>
      <c r="Y68" s="2"/>
      <c r="Z68" s="66"/>
      <c r="AA68" s="66"/>
    </row>
    <row r="69" ht="29.15" customHeight="1" spans="1:27">
      <c r="A69" s="26">
        <v>63</v>
      </c>
      <c r="B69" s="27" t="s">
        <v>58</v>
      </c>
      <c r="C69" s="28"/>
      <c r="D69" s="26" t="s">
        <v>59</v>
      </c>
      <c r="E69" s="11" t="s">
        <v>176</v>
      </c>
      <c r="F69" s="11" t="s">
        <v>170</v>
      </c>
      <c r="G69" s="11"/>
      <c r="H69" s="11" t="s">
        <v>177</v>
      </c>
      <c r="I69" s="11" t="s">
        <v>178</v>
      </c>
      <c r="J69" s="36">
        <v>10000</v>
      </c>
      <c r="K69" s="11">
        <v>3</v>
      </c>
      <c r="L69" s="43">
        <f t="shared" si="3"/>
        <v>30000</v>
      </c>
      <c r="M69" s="26" t="s">
        <v>65</v>
      </c>
      <c r="N69" s="11"/>
      <c r="O69" s="26" t="s">
        <v>66</v>
      </c>
      <c r="P69" s="44">
        <f t="shared" si="4"/>
        <v>30000</v>
      </c>
      <c r="Q69" s="44">
        <f t="shared" si="5"/>
        <v>30000</v>
      </c>
      <c r="R69" s="44">
        <v>0</v>
      </c>
      <c r="S69" s="2"/>
      <c r="T69" s="64"/>
      <c r="U69" s="2"/>
      <c r="V69" s="2"/>
      <c r="W69" s="2"/>
      <c r="X69" s="2"/>
      <c r="Y69" s="2"/>
      <c r="Z69" s="66"/>
      <c r="AA69" s="66"/>
    </row>
    <row r="70" ht="29.15" customHeight="1" spans="1:27">
      <c r="A70" s="26">
        <v>64</v>
      </c>
      <c r="B70" s="27" t="s">
        <v>58</v>
      </c>
      <c r="C70" s="28"/>
      <c r="D70" s="26" t="s">
        <v>59</v>
      </c>
      <c r="E70" s="11" t="s">
        <v>179</v>
      </c>
      <c r="F70" s="11" t="s">
        <v>170</v>
      </c>
      <c r="G70" s="11"/>
      <c r="H70" s="11" t="s">
        <v>174</v>
      </c>
      <c r="I70" s="45" t="s">
        <v>160</v>
      </c>
      <c r="J70" s="36">
        <v>43</v>
      </c>
      <c r="K70" s="11">
        <v>800</v>
      </c>
      <c r="L70" s="43">
        <f t="shared" si="3"/>
        <v>34400</v>
      </c>
      <c r="M70" s="26" t="s">
        <v>65</v>
      </c>
      <c r="N70" s="11"/>
      <c r="O70" s="26" t="s">
        <v>66</v>
      </c>
      <c r="P70" s="44">
        <f t="shared" si="4"/>
        <v>34400</v>
      </c>
      <c r="Q70" s="44">
        <f t="shared" si="5"/>
        <v>34400</v>
      </c>
      <c r="R70" s="44">
        <v>0</v>
      </c>
      <c r="S70" s="2"/>
      <c r="T70" s="64"/>
      <c r="U70" s="2"/>
      <c r="V70" s="2"/>
      <c r="W70" s="2"/>
      <c r="X70" s="2"/>
      <c r="Y70" s="2"/>
      <c r="Z70" s="66"/>
      <c r="AA70" s="66"/>
    </row>
    <row r="71" ht="29.15" customHeight="1" spans="1:27">
      <c r="A71" s="26">
        <v>65</v>
      </c>
      <c r="B71" s="27" t="s">
        <v>58</v>
      </c>
      <c r="C71" s="28"/>
      <c r="D71" s="26" t="s">
        <v>59</v>
      </c>
      <c r="E71" s="11" t="s">
        <v>180</v>
      </c>
      <c r="F71" s="11" t="s">
        <v>170</v>
      </c>
      <c r="G71" s="11"/>
      <c r="H71" s="11" t="s">
        <v>174</v>
      </c>
      <c r="I71" s="11" t="s">
        <v>172</v>
      </c>
      <c r="J71" s="36">
        <v>20000</v>
      </c>
      <c r="K71" s="11">
        <v>1</v>
      </c>
      <c r="L71" s="43">
        <f t="shared" ref="L71:L73" si="6">SUM(K71*J71)</f>
        <v>20000</v>
      </c>
      <c r="M71" s="26" t="s">
        <v>65</v>
      </c>
      <c r="N71" s="11"/>
      <c r="O71" s="26" t="s">
        <v>66</v>
      </c>
      <c r="P71" s="44">
        <f t="shared" si="4"/>
        <v>20000</v>
      </c>
      <c r="Q71" s="44">
        <f t="shared" ref="Q71:Q73" si="7">SUM(P71)</f>
        <v>20000</v>
      </c>
      <c r="R71" s="44">
        <v>0</v>
      </c>
      <c r="S71" s="2"/>
      <c r="T71" s="64"/>
      <c r="U71" s="2"/>
      <c r="V71" s="2"/>
      <c r="W71" s="2"/>
      <c r="X71" s="2"/>
      <c r="Y71" s="2"/>
      <c r="Z71" s="66"/>
      <c r="AA71" s="66"/>
    </row>
    <row r="72" ht="29.15" customHeight="1" spans="1:27">
      <c r="A72" s="26">
        <v>66</v>
      </c>
      <c r="B72" s="27" t="s">
        <v>58</v>
      </c>
      <c r="C72" s="28"/>
      <c r="D72" s="26" t="s">
        <v>59</v>
      </c>
      <c r="E72" s="11" t="s">
        <v>181</v>
      </c>
      <c r="F72" s="11" t="s">
        <v>170</v>
      </c>
      <c r="G72" s="11"/>
      <c r="H72" s="11" t="s">
        <v>174</v>
      </c>
      <c r="I72" s="11" t="s">
        <v>172</v>
      </c>
      <c r="J72" s="36">
        <v>20000</v>
      </c>
      <c r="K72" s="11">
        <v>1</v>
      </c>
      <c r="L72" s="43">
        <f t="shared" si="6"/>
        <v>20000</v>
      </c>
      <c r="M72" s="26" t="s">
        <v>65</v>
      </c>
      <c r="N72" s="11"/>
      <c r="O72" s="26" t="s">
        <v>66</v>
      </c>
      <c r="P72" s="44">
        <f t="shared" si="4"/>
        <v>20000</v>
      </c>
      <c r="Q72" s="44">
        <f t="shared" si="7"/>
        <v>20000</v>
      </c>
      <c r="R72" s="44">
        <v>0</v>
      </c>
      <c r="S72" s="2"/>
      <c r="T72" s="64"/>
      <c r="U72" s="2"/>
      <c r="V72" s="2"/>
      <c r="W72" s="2"/>
      <c r="X72" s="2"/>
      <c r="Y72" s="2"/>
      <c r="Z72" s="66"/>
      <c r="AA72" s="66"/>
    </row>
    <row r="73" ht="29.15" customHeight="1" spans="1:27">
      <c r="A73" s="26">
        <v>67</v>
      </c>
      <c r="B73" s="27" t="s">
        <v>58</v>
      </c>
      <c r="C73" s="28"/>
      <c r="D73" s="26" t="s">
        <v>59</v>
      </c>
      <c r="E73" s="11" t="s">
        <v>182</v>
      </c>
      <c r="F73" s="11"/>
      <c r="G73" s="11"/>
      <c r="H73" s="11" t="s">
        <v>171</v>
      </c>
      <c r="I73" s="11" t="s">
        <v>172</v>
      </c>
      <c r="J73" s="36">
        <v>49990</v>
      </c>
      <c r="K73" s="11">
        <v>1</v>
      </c>
      <c r="L73" s="43">
        <f t="shared" si="6"/>
        <v>49990</v>
      </c>
      <c r="M73" s="26" t="s">
        <v>65</v>
      </c>
      <c r="N73" s="11"/>
      <c r="O73" s="26" t="s">
        <v>66</v>
      </c>
      <c r="P73" s="44">
        <f t="shared" si="4"/>
        <v>49990</v>
      </c>
      <c r="Q73" s="44">
        <f t="shared" si="7"/>
        <v>49990</v>
      </c>
      <c r="R73" s="88">
        <v>0</v>
      </c>
      <c r="S73" s="2"/>
      <c r="T73" s="64"/>
      <c r="U73" s="2"/>
      <c r="V73" s="2"/>
      <c r="W73" s="2"/>
      <c r="X73" s="2"/>
      <c r="Y73" s="2"/>
      <c r="Z73" s="66"/>
      <c r="AA73" s="66"/>
    </row>
    <row r="74" spans="1:27">
      <c r="A74" s="1"/>
      <c r="B74" s="1"/>
      <c r="C74" s="1"/>
      <c r="D74" s="3"/>
      <c r="E74" s="53"/>
      <c r="F74" s="2"/>
      <c r="G74" s="2"/>
      <c r="H74" s="3"/>
      <c r="I74" s="2"/>
      <c r="J74" s="1"/>
      <c r="K74" s="2"/>
      <c r="L74" s="31"/>
      <c r="M74" s="2"/>
      <c r="N74" s="3"/>
      <c r="O74" s="32"/>
      <c r="P74" s="33"/>
      <c r="Q74" s="33"/>
      <c r="R74" s="33"/>
      <c r="S74" s="2"/>
      <c r="T74" s="1"/>
      <c r="U74" s="2"/>
      <c r="V74" s="2"/>
      <c r="W74" s="2"/>
      <c r="X74" s="2"/>
      <c r="Y74" s="2"/>
      <c r="Z74" s="31"/>
      <c r="AA74" s="31"/>
    </row>
    <row r="75" spans="1:27">
      <c r="A75" s="1"/>
      <c r="B75" s="1"/>
      <c r="C75" s="1"/>
      <c r="D75" s="3"/>
      <c r="E75" s="53"/>
      <c r="F75" s="2"/>
      <c r="G75" s="2"/>
      <c r="H75" s="3"/>
      <c r="I75" s="2"/>
      <c r="J75" s="1"/>
      <c r="K75" s="2"/>
      <c r="L75" s="31"/>
      <c r="M75" s="2"/>
      <c r="N75" s="3"/>
      <c r="O75" s="32"/>
      <c r="P75" s="33"/>
      <c r="Q75" s="33"/>
      <c r="R75" s="33"/>
      <c r="S75" s="2"/>
      <c r="T75" s="1"/>
      <c r="U75" s="2"/>
      <c r="V75" s="2"/>
      <c r="W75" s="2"/>
      <c r="X75" s="2"/>
      <c r="Y75" s="2"/>
      <c r="Z75" s="31"/>
      <c r="AA75" s="31"/>
    </row>
    <row r="76" spans="1:27">
      <c r="A76" s="1"/>
      <c r="B76" s="1"/>
      <c r="C76" s="1"/>
      <c r="D76" s="3"/>
      <c r="E76" s="53"/>
      <c r="F76" s="2"/>
      <c r="G76" s="2"/>
      <c r="H76" s="3"/>
      <c r="I76" s="2"/>
      <c r="J76" s="1"/>
      <c r="K76" s="2"/>
      <c r="L76" s="31"/>
      <c r="M76" s="2"/>
      <c r="N76" s="3"/>
      <c r="O76" s="32"/>
      <c r="P76" s="33"/>
      <c r="Q76" s="33"/>
      <c r="R76" s="33"/>
      <c r="S76" s="2"/>
      <c r="T76" s="1"/>
      <c r="U76" s="2"/>
      <c r="V76" s="2"/>
      <c r="W76" s="2"/>
      <c r="X76" s="2"/>
      <c r="Y76" s="2"/>
      <c r="Z76" s="31"/>
      <c r="AA76" s="31"/>
    </row>
    <row r="77" spans="1:27">
      <c r="A77" s="1"/>
      <c r="B77" s="1"/>
      <c r="C77" s="1"/>
      <c r="D77" s="3"/>
      <c r="E77" s="53"/>
      <c r="F77" s="2"/>
      <c r="G77" s="2"/>
      <c r="H77" s="3"/>
      <c r="I77" s="2"/>
      <c r="J77" s="1"/>
      <c r="K77" s="2"/>
      <c r="L77" s="31"/>
      <c r="M77" s="2"/>
      <c r="N77" s="3"/>
      <c r="O77" s="32"/>
      <c r="P77" s="33"/>
      <c r="Q77" s="33"/>
      <c r="R77" s="33"/>
      <c r="S77" s="2"/>
      <c r="T77" s="1"/>
      <c r="U77" s="2"/>
      <c r="V77" s="2"/>
      <c r="W77" s="2"/>
      <c r="X77" s="2"/>
      <c r="Y77" s="2"/>
      <c r="Z77" s="31"/>
      <c r="AA77" s="31"/>
    </row>
    <row r="78" spans="1:27">
      <c r="A78" s="1"/>
      <c r="B78" s="1"/>
      <c r="C78" s="1"/>
      <c r="D78" s="3"/>
      <c r="E78" s="53"/>
      <c r="F78" s="2"/>
      <c r="G78" s="2"/>
      <c r="H78" s="3"/>
      <c r="I78" s="2"/>
      <c r="J78" s="1"/>
      <c r="K78" s="2"/>
      <c r="L78" s="31"/>
      <c r="M78" s="2"/>
      <c r="N78" s="3"/>
      <c r="O78" s="32"/>
      <c r="P78" s="33"/>
      <c r="Q78" s="33"/>
      <c r="R78" s="33"/>
      <c r="S78" s="2"/>
      <c r="T78" s="1"/>
      <c r="U78" s="2"/>
      <c r="V78" s="2"/>
      <c r="W78" s="2"/>
      <c r="X78" s="2"/>
      <c r="Y78" s="2"/>
      <c r="Z78" s="31"/>
      <c r="AA78" s="31"/>
    </row>
    <row r="79" spans="1:27">
      <c r="A79" s="1"/>
      <c r="B79" s="1"/>
      <c r="C79" s="1"/>
      <c r="D79" s="3"/>
      <c r="E79" s="53"/>
      <c r="F79" s="2"/>
      <c r="G79" s="2"/>
      <c r="H79" s="3"/>
      <c r="I79" s="2"/>
      <c r="J79" s="1"/>
      <c r="K79" s="2"/>
      <c r="L79" s="31"/>
      <c r="M79" s="2"/>
      <c r="N79" s="3"/>
      <c r="O79" s="32"/>
      <c r="P79" s="33"/>
      <c r="Q79" s="33"/>
      <c r="R79" s="33"/>
      <c r="S79" s="2"/>
      <c r="T79" s="1"/>
      <c r="U79" s="2"/>
      <c r="V79" s="2"/>
      <c r="W79" s="2"/>
      <c r="X79" s="2"/>
      <c r="Y79" s="2"/>
      <c r="Z79" s="31"/>
      <c r="AA79" s="31"/>
    </row>
    <row r="80" spans="1:27">
      <c r="A80" s="1"/>
      <c r="B80" s="1"/>
      <c r="C80" s="1"/>
      <c r="D80" s="3"/>
      <c r="E80" s="53"/>
      <c r="F80" s="2"/>
      <c r="G80" s="2"/>
      <c r="H80" s="3"/>
      <c r="I80" s="2"/>
      <c r="J80" s="1"/>
      <c r="K80" s="2"/>
      <c r="L80" s="31"/>
      <c r="M80" s="2"/>
      <c r="N80" s="3"/>
      <c r="O80" s="32"/>
      <c r="P80" s="33"/>
      <c r="Q80" s="33"/>
      <c r="R80" s="33"/>
      <c r="S80" s="2"/>
      <c r="T80" s="1"/>
      <c r="U80" s="2"/>
      <c r="V80" s="2"/>
      <c r="W80" s="2"/>
      <c r="X80" s="2"/>
      <c r="Y80" s="2"/>
      <c r="Z80" s="31"/>
      <c r="AA80" s="31"/>
    </row>
    <row r="81" spans="1:27">
      <c r="A81" s="1"/>
      <c r="B81" s="1"/>
      <c r="C81" s="1"/>
      <c r="D81" s="3"/>
      <c r="E81" s="53"/>
      <c r="F81" s="2"/>
      <c r="G81" s="2"/>
      <c r="H81" s="3"/>
      <c r="I81" s="2"/>
      <c r="J81" s="1"/>
      <c r="K81" s="2"/>
      <c r="L81" s="31"/>
      <c r="M81" s="2"/>
      <c r="N81" s="3"/>
      <c r="O81" s="32"/>
      <c r="P81" s="33"/>
      <c r="Q81" s="33"/>
      <c r="R81" s="33"/>
      <c r="S81" s="2"/>
      <c r="T81" s="1"/>
      <c r="U81" s="2"/>
      <c r="V81" s="2"/>
      <c r="W81" s="2"/>
      <c r="X81" s="2"/>
      <c r="Y81" s="2"/>
      <c r="Z81" s="31"/>
      <c r="AA81" s="31"/>
    </row>
    <row r="82" spans="1:27">
      <c r="A82" s="1"/>
      <c r="B82" s="1"/>
      <c r="C82" s="1"/>
      <c r="D82" s="3"/>
      <c r="E82" s="53"/>
      <c r="F82" s="2"/>
      <c r="G82" s="2"/>
      <c r="H82" s="3"/>
      <c r="I82" s="2"/>
      <c r="J82" s="1"/>
      <c r="K82" s="2"/>
      <c r="L82" s="31"/>
      <c r="M82" s="2"/>
      <c r="N82" s="3"/>
      <c r="O82" s="32"/>
      <c r="P82" s="33"/>
      <c r="Q82" s="33"/>
      <c r="R82" s="33"/>
      <c r="S82" s="2"/>
      <c r="T82" s="1"/>
      <c r="U82" s="2"/>
      <c r="V82" s="2"/>
      <c r="W82" s="2"/>
      <c r="X82" s="2"/>
      <c r="Y82" s="2"/>
      <c r="Z82" s="31"/>
      <c r="AA82" s="31"/>
    </row>
    <row r="83" spans="1:27">
      <c r="A83" s="1"/>
      <c r="B83" s="1"/>
      <c r="C83" s="1"/>
      <c r="D83" s="3"/>
      <c r="E83" s="53"/>
      <c r="F83" s="2"/>
      <c r="G83" s="2"/>
      <c r="H83" s="3"/>
      <c r="I83" s="2"/>
      <c r="J83" s="1"/>
      <c r="K83" s="2"/>
      <c r="L83" s="31"/>
      <c r="M83" s="2"/>
      <c r="N83" s="3"/>
      <c r="O83" s="32"/>
      <c r="P83" s="33"/>
      <c r="Q83" s="33"/>
      <c r="R83" s="33"/>
      <c r="S83" s="2"/>
      <c r="T83" s="1"/>
      <c r="U83" s="2"/>
      <c r="V83" s="2"/>
      <c r="W83" s="2"/>
      <c r="X83" s="2"/>
      <c r="Y83" s="2"/>
      <c r="Z83" s="31"/>
      <c r="AA83" s="31"/>
    </row>
    <row r="84" spans="1:27">
      <c r="A84" s="1"/>
      <c r="B84" s="1"/>
      <c r="C84" s="1"/>
      <c r="D84" s="3"/>
      <c r="E84" s="53"/>
      <c r="F84" s="2"/>
      <c r="G84" s="2"/>
      <c r="H84" s="3"/>
      <c r="I84" s="2"/>
      <c r="J84" s="1"/>
      <c r="K84" s="2"/>
      <c r="L84" s="31"/>
      <c r="M84" s="2"/>
      <c r="N84" s="3"/>
      <c r="O84" s="32"/>
      <c r="P84" s="33"/>
      <c r="Q84" s="33"/>
      <c r="R84" s="33"/>
      <c r="S84" s="2"/>
      <c r="T84" s="1"/>
      <c r="U84" s="2"/>
      <c r="V84" s="2"/>
      <c r="W84" s="2"/>
      <c r="X84" s="2"/>
      <c r="Y84" s="2"/>
      <c r="Z84" s="31"/>
      <c r="AA84" s="31"/>
    </row>
    <row r="85" spans="1:27">
      <c r="A85" s="1"/>
      <c r="B85" s="1"/>
      <c r="C85" s="1"/>
      <c r="D85" s="3"/>
      <c r="E85" s="53"/>
      <c r="F85" s="2"/>
      <c r="G85" s="2"/>
      <c r="H85" s="3"/>
      <c r="I85" s="2"/>
      <c r="J85" s="1"/>
      <c r="K85" s="2"/>
      <c r="L85" s="31"/>
      <c r="M85" s="2"/>
      <c r="N85" s="3"/>
      <c r="O85" s="32"/>
      <c r="P85" s="33"/>
      <c r="Q85" s="33"/>
      <c r="R85" s="33"/>
      <c r="S85" s="2"/>
      <c r="T85" s="1"/>
      <c r="U85" s="2"/>
      <c r="V85" s="2"/>
      <c r="W85" s="2"/>
      <c r="X85" s="2"/>
      <c r="Y85" s="2"/>
      <c r="Z85" s="31"/>
      <c r="AA85" s="31"/>
    </row>
    <row r="86" spans="1:27">
      <c r="A86" s="1"/>
      <c r="B86" s="1"/>
      <c r="C86" s="1"/>
      <c r="D86" s="3"/>
      <c r="E86" s="53"/>
      <c r="F86" s="2"/>
      <c r="G86" s="2"/>
      <c r="H86" s="3"/>
      <c r="I86" s="2"/>
      <c r="J86" s="1"/>
      <c r="K86" s="2"/>
      <c r="L86" s="31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53"/>
      <c r="F87" s="2"/>
      <c r="G87" s="2"/>
      <c r="H87" s="3"/>
      <c r="I87" s="2"/>
      <c r="J87" s="1"/>
      <c r="K87" s="2"/>
      <c r="L87" s="31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53"/>
      <c r="F88" s="2"/>
      <c r="G88" s="2"/>
      <c r="H88" s="3"/>
      <c r="I88" s="2"/>
      <c r="J88" s="1"/>
      <c r="K88" s="2"/>
      <c r="L88" s="31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53"/>
      <c r="F89" s="2"/>
      <c r="G89" s="2"/>
      <c r="H89" s="3"/>
      <c r="I89" s="2"/>
      <c r="J89" s="1"/>
      <c r="K89" s="2"/>
      <c r="L89" s="31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53"/>
      <c r="F90" s="2"/>
      <c r="G90" s="2"/>
      <c r="H90" s="3"/>
      <c r="I90" s="2"/>
      <c r="J90" s="1"/>
      <c r="K90" s="2"/>
      <c r="L90" s="31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53"/>
      <c r="F91" s="2"/>
      <c r="G91" s="2"/>
      <c r="H91" s="3"/>
      <c r="I91" s="2"/>
      <c r="J91" s="1"/>
      <c r="K91" s="2"/>
      <c r="L91" s="31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53"/>
      <c r="F92" s="2"/>
      <c r="G92" s="2"/>
      <c r="H92" s="3"/>
      <c r="I92" s="2"/>
      <c r="J92" s="1"/>
      <c r="K92" s="2"/>
      <c r="L92" s="31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53"/>
      <c r="F93" s="2"/>
      <c r="G93" s="2"/>
      <c r="H93" s="3"/>
      <c r="I93" s="2"/>
      <c r="J93" s="1"/>
      <c r="K93" s="2"/>
      <c r="L93" s="31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53"/>
      <c r="F94" s="2"/>
      <c r="G94" s="2"/>
      <c r="H94" s="3"/>
      <c r="I94" s="2"/>
      <c r="J94" s="1"/>
      <c r="K94" s="2"/>
      <c r="L94" s="31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53"/>
      <c r="F95" s="2"/>
      <c r="G95" s="2"/>
      <c r="H95" s="3"/>
      <c r="I95" s="2"/>
      <c r="J95" s="1"/>
      <c r="K95" s="2"/>
      <c r="L95" s="31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53"/>
      <c r="F96" s="2"/>
      <c r="G96" s="2"/>
      <c r="H96" s="3"/>
      <c r="I96" s="2"/>
      <c r="J96" s="1"/>
      <c r="K96" s="2"/>
      <c r="L96" s="31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53"/>
      <c r="F97" s="2"/>
      <c r="G97" s="2"/>
      <c r="H97" s="3"/>
      <c r="I97" s="2"/>
      <c r="J97" s="1"/>
      <c r="K97" s="2"/>
      <c r="L97" s="31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53"/>
      <c r="F98" s="2"/>
      <c r="G98" s="2"/>
      <c r="H98" s="3"/>
      <c r="I98" s="2"/>
      <c r="J98" s="1"/>
      <c r="K98" s="2"/>
      <c r="L98" s="31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53"/>
      <c r="F99" s="2"/>
      <c r="G99" s="2"/>
      <c r="H99" s="3"/>
      <c r="I99" s="2"/>
      <c r="J99" s="1"/>
      <c r="K99" s="2"/>
      <c r="L99" s="31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53"/>
      <c r="F100" s="2"/>
      <c r="G100" s="2"/>
      <c r="H100" s="3"/>
      <c r="I100" s="2"/>
      <c r="J100" s="1"/>
      <c r="K100" s="2"/>
      <c r="L100" s="31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53"/>
      <c r="F101" s="2"/>
      <c r="G101" s="2"/>
      <c r="H101" s="3"/>
      <c r="I101" s="2"/>
      <c r="J101" s="1"/>
      <c r="K101" s="2"/>
      <c r="L101" s="31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53"/>
      <c r="F102" s="2"/>
      <c r="G102" s="2"/>
      <c r="H102" s="3"/>
      <c r="I102" s="2"/>
      <c r="J102" s="1"/>
      <c r="K102" s="2"/>
      <c r="L102" s="31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53"/>
      <c r="F103" s="2"/>
      <c r="G103" s="2"/>
      <c r="H103" s="3"/>
      <c r="I103" s="2"/>
      <c r="J103" s="1"/>
      <c r="K103" s="2"/>
      <c r="L103" s="31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53"/>
      <c r="F104" s="2"/>
      <c r="G104" s="2"/>
      <c r="H104" s="3"/>
      <c r="I104" s="2"/>
      <c r="J104" s="1"/>
      <c r="K104" s="2"/>
      <c r="L104" s="31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53"/>
      <c r="F105" s="2"/>
      <c r="G105" s="2"/>
      <c r="H105" s="3"/>
      <c r="I105" s="2"/>
      <c r="J105" s="1"/>
      <c r="K105" s="2"/>
      <c r="L105" s="31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53"/>
      <c r="F106" s="2"/>
      <c r="G106" s="2"/>
      <c r="H106" s="3"/>
      <c r="I106" s="2"/>
      <c r="J106" s="1"/>
      <c r="K106" s="2"/>
      <c r="L106" s="3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53"/>
      <c r="F107" s="2"/>
      <c r="G107" s="2"/>
      <c r="H107" s="3"/>
      <c r="I107" s="2"/>
      <c r="J107" s="1"/>
      <c r="K107" s="2"/>
      <c r="L107" s="3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53"/>
      <c r="F108" s="2"/>
      <c r="G108" s="2"/>
      <c r="H108" s="3"/>
      <c r="I108" s="2"/>
      <c r="J108" s="1"/>
      <c r="K108" s="2"/>
      <c r="L108" s="3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53"/>
      <c r="F109" s="2"/>
      <c r="G109" s="2"/>
      <c r="H109" s="3"/>
      <c r="I109" s="2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53"/>
      <c r="F110" s="2"/>
      <c r="G110" s="2"/>
      <c r="H110" s="3"/>
      <c r="I110" s="2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53"/>
      <c r="F111" s="2"/>
      <c r="G111" s="2"/>
      <c r="H111" s="3"/>
      <c r="I111" s="2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53"/>
      <c r="F112" s="2"/>
      <c r="G112" s="2"/>
      <c r="H112" s="3"/>
      <c r="I112" s="2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53"/>
      <c r="F113" s="2"/>
      <c r="G113" s="2"/>
      <c r="H113" s="3"/>
      <c r="I113" s="2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53"/>
      <c r="F114" s="2"/>
      <c r="G114" s="2"/>
      <c r="H114" s="3"/>
      <c r="I114" s="2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53"/>
      <c r="F115" s="2"/>
      <c r="G115" s="2"/>
      <c r="H115" s="3"/>
      <c r="I115" s="2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53"/>
      <c r="F116" s="2"/>
      <c r="G116" s="2"/>
      <c r="H116" s="3"/>
      <c r="I116" s="2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53"/>
      <c r="F117" s="2"/>
      <c r="G117" s="2"/>
      <c r="H117" s="3"/>
      <c r="I117" s="2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53"/>
      <c r="F118" s="2"/>
      <c r="G118" s="2"/>
      <c r="H118" s="3"/>
      <c r="I118" s="2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53"/>
      <c r="F119" s="2"/>
      <c r="G119" s="2"/>
      <c r="H119" s="3"/>
      <c r="I119" s="2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53"/>
      <c r="F120" s="2"/>
      <c r="G120" s="2"/>
      <c r="H120" s="3"/>
      <c r="I120" s="2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53"/>
      <c r="F121" s="2"/>
      <c r="G121" s="2"/>
      <c r="H121" s="3"/>
      <c r="I121" s="2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53"/>
      <c r="F122" s="2"/>
      <c r="G122" s="2"/>
      <c r="H122" s="3"/>
      <c r="I122" s="2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53"/>
      <c r="F123" s="2"/>
      <c r="G123" s="2"/>
      <c r="H123" s="3"/>
      <c r="I123" s="2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53"/>
      <c r="F124" s="2"/>
      <c r="G124" s="2"/>
      <c r="H124" s="3"/>
      <c r="I124" s="2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53"/>
      <c r="F125" s="2"/>
      <c r="G125" s="2"/>
      <c r="H125" s="3"/>
      <c r="I125" s="2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53"/>
      <c r="F126" s="2"/>
      <c r="G126" s="2"/>
      <c r="H126" s="3"/>
      <c r="I126" s="2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53"/>
      <c r="F127" s="2"/>
      <c r="G127" s="2"/>
      <c r="H127" s="3"/>
      <c r="I127" s="2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53"/>
      <c r="F128" s="2"/>
      <c r="G128" s="2"/>
      <c r="H128" s="3"/>
      <c r="I128" s="2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53"/>
      <c r="F129" s="2"/>
      <c r="G129" s="2"/>
      <c r="H129" s="3"/>
      <c r="I129" s="2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53"/>
      <c r="F130" s="2"/>
      <c r="G130" s="2"/>
      <c r="H130" s="3"/>
      <c r="I130" s="2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53"/>
      <c r="F131" s="2"/>
      <c r="G131" s="2"/>
      <c r="H131" s="3"/>
      <c r="I131" s="2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53"/>
      <c r="F132" s="2"/>
      <c r="G132" s="2"/>
      <c r="H132" s="3"/>
      <c r="I132" s="2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53"/>
      <c r="F133" s="2"/>
      <c r="G133" s="2"/>
      <c r="H133" s="3"/>
      <c r="I133" s="2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53"/>
      <c r="F134" s="2"/>
      <c r="G134" s="2"/>
      <c r="H134" s="3"/>
      <c r="I134" s="2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53"/>
      <c r="F135" s="2"/>
      <c r="G135" s="2"/>
      <c r="H135" s="3"/>
      <c r="I135" s="2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53"/>
      <c r="F136" s="2"/>
      <c r="G136" s="2"/>
      <c r="H136" s="3"/>
      <c r="I136" s="2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53"/>
      <c r="F137" s="2"/>
      <c r="G137" s="2"/>
      <c r="H137" s="3"/>
      <c r="I137" s="2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53"/>
      <c r="F138" s="2"/>
      <c r="G138" s="2"/>
      <c r="H138" s="3"/>
      <c r="I138" s="2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53"/>
      <c r="F139" s="2"/>
      <c r="G139" s="2"/>
      <c r="H139" s="3"/>
      <c r="I139" s="2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53"/>
      <c r="F140" s="2"/>
      <c r="G140" s="2"/>
      <c r="H140" s="3"/>
      <c r="I140" s="2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53"/>
      <c r="F141" s="2"/>
      <c r="G141" s="2"/>
      <c r="H141" s="3"/>
      <c r="I141" s="2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53"/>
      <c r="F142" s="2"/>
      <c r="G142" s="2"/>
      <c r="H142" s="3"/>
      <c r="I142" s="2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53"/>
      <c r="F143" s="2"/>
      <c r="G143" s="2"/>
      <c r="H143" s="3"/>
      <c r="I143" s="2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53"/>
      <c r="F144" s="2"/>
      <c r="G144" s="2"/>
      <c r="H144" s="3"/>
      <c r="I144" s="2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53"/>
      <c r="F145" s="2"/>
      <c r="G145" s="2"/>
      <c r="H145" s="3"/>
      <c r="I145" s="2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53"/>
      <c r="F146" s="2"/>
      <c r="G146" s="2"/>
      <c r="H146" s="3"/>
      <c r="I146" s="2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53"/>
      <c r="F147" s="2"/>
      <c r="G147" s="2"/>
      <c r="H147" s="3"/>
      <c r="I147" s="2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53"/>
      <c r="F148" s="2"/>
      <c r="G148" s="2"/>
      <c r="H148" s="3"/>
      <c r="I148" s="2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53"/>
      <c r="F149" s="2"/>
      <c r="G149" s="2"/>
      <c r="H149" s="3"/>
      <c r="I149" s="2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53"/>
      <c r="F150" s="2"/>
      <c r="G150" s="2"/>
      <c r="H150" s="3"/>
      <c r="I150" s="2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53"/>
      <c r="F151" s="2"/>
      <c r="G151" s="2"/>
      <c r="H151" s="3"/>
      <c r="I151" s="2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53"/>
      <c r="F152" s="2"/>
      <c r="G152" s="2"/>
      <c r="H152" s="3"/>
      <c r="I152" s="2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53"/>
      <c r="F153" s="2"/>
      <c r="G153" s="2"/>
      <c r="H153" s="3"/>
      <c r="I153" s="2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53"/>
      <c r="F154" s="2"/>
      <c r="G154" s="2"/>
      <c r="H154" s="3"/>
      <c r="I154" s="2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53"/>
      <c r="F155" s="2"/>
      <c r="G155" s="2"/>
      <c r="H155" s="3"/>
      <c r="I155" s="2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53"/>
      <c r="F156" s="2"/>
      <c r="G156" s="2"/>
      <c r="H156" s="3"/>
      <c r="I156" s="2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53"/>
      <c r="F157" s="2"/>
      <c r="G157" s="2"/>
      <c r="H157" s="3"/>
      <c r="I157" s="2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53"/>
      <c r="F158" s="2"/>
      <c r="G158" s="2"/>
      <c r="H158" s="3"/>
      <c r="I158" s="2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53"/>
      <c r="F159" s="2"/>
      <c r="G159" s="2"/>
      <c r="H159" s="3"/>
      <c r="I159" s="2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53"/>
      <c r="F160" s="2"/>
      <c r="G160" s="2"/>
      <c r="H160" s="3"/>
      <c r="I160" s="2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53"/>
      <c r="F161" s="2"/>
      <c r="G161" s="2"/>
      <c r="H161" s="3"/>
      <c r="I161" s="2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53"/>
      <c r="F162" s="2"/>
      <c r="G162" s="2"/>
      <c r="H162" s="3"/>
      <c r="I162" s="2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53"/>
      <c r="F163" s="2"/>
      <c r="G163" s="2"/>
      <c r="H163" s="3"/>
      <c r="I163" s="2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53"/>
      <c r="F164" s="2"/>
      <c r="G164" s="2"/>
      <c r="H164" s="3"/>
      <c r="I164" s="2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53"/>
      <c r="F165" s="2"/>
      <c r="G165" s="2"/>
      <c r="H165" s="3"/>
      <c r="I165" s="2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53"/>
      <c r="F166" s="2"/>
      <c r="G166" s="2"/>
      <c r="H166" s="3"/>
      <c r="I166" s="2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53"/>
      <c r="F167" s="2"/>
      <c r="G167" s="2"/>
      <c r="H167" s="3"/>
      <c r="I167" s="2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53"/>
      <c r="F168" s="2"/>
      <c r="G168" s="2"/>
      <c r="H168" s="3"/>
      <c r="I168" s="2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53"/>
      <c r="F169" s="2"/>
      <c r="G169" s="2"/>
      <c r="H169" s="3"/>
      <c r="I169" s="2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53"/>
      <c r="F170" s="2"/>
      <c r="G170" s="2"/>
      <c r="H170" s="3"/>
      <c r="I170" s="2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53"/>
      <c r="F171" s="2"/>
      <c r="G171" s="2"/>
      <c r="H171" s="3"/>
      <c r="I171" s="2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53"/>
      <c r="F172" s="2"/>
      <c r="G172" s="2"/>
      <c r="H172" s="3"/>
      <c r="I172" s="2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53"/>
      <c r="F173" s="2"/>
      <c r="G173" s="2"/>
      <c r="H173" s="3"/>
      <c r="I173" s="2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53"/>
      <c r="F174" s="2"/>
      <c r="G174" s="2"/>
      <c r="H174" s="3"/>
      <c r="I174" s="2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53"/>
      <c r="F175" s="2"/>
      <c r="G175" s="2"/>
      <c r="H175" s="3"/>
      <c r="I175" s="2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53"/>
      <c r="F176" s="2"/>
      <c r="G176" s="2"/>
      <c r="H176" s="3"/>
      <c r="I176" s="2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53"/>
      <c r="F177" s="2"/>
      <c r="G177" s="2"/>
      <c r="H177" s="3"/>
      <c r="I177" s="2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53"/>
      <c r="F178" s="2"/>
      <c r="G178" s="2"/>
      <c r="H178" s="3"/>
      <c r="I178" s="2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53"/>
      <c r="F179" s="2"/>
      <c r="G179" s="2"/>
      <c r="H179" s="3"/>
      <c r="I179" s="2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53"/>
      <c r="F180" s="2"/>
      <c r="G180" s="2"/>
      <c r="H180" s="3"/>
      <c r="I180" s="2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53"/>
      <c r="F181" s="2"/>
      <c r="G181" s="2"/>
      <c r="H181" s="3"/>
      <c r="I181" s="2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53"/>
      <c r="F182" s="2"/>
      <c r="G182" s="2"/>
      <c r="H182" s="3"/>
      <c r="I182" s="2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53"/>
      <c r="F183" s="2"/>
      <c r="G183" s="2"/>
      <c r="H183" s="3"/>
      <c r="I183" s="2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53"/>
      <c r="F184" s="2"/>
      <c r="G184" s="2"/>
      <c r="H184" s="3"/>
      <c r="I184" s="2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53"/>
      <c r="F185" s="2"/>
      <c r="G185" s="2"/>
      <c r="H185" s="3"/>
      <c r="I185" s="2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53"/>
      <c r="F186" s="2"/>
      <c r="G186" s="2"/>
      <c r="H186" s="3"/>
      <c r="I186" s="2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53"/>
      <c r="F187" s="2"/>
      <c r="G187" s="2"/>
      <c r="H187" s="3"/>
      <c r="I187" s="2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53"/>
      <c r="F188" s="2"/>
      <c r="G188" s="2"/>
      <c r="H188" s="3"/>
      <c r="I188" s="2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53"/>
      <c r="F189" s="2"/>
      <c r="G189" s="2"/>
      <c r="H189" s="3"/>
      <c r="I189" s="2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53"/>
      <c r="F190" s="2"/>
      <c r="G190" s="2"/>
      <c r="H190" s="3"/>
      <c r="I190" s="2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53"/>
      <c r="F191" s="2"/>
      <c r="G191" s="2"/>
      <c r="H191" s="3"/>
      <c r="I191" s="2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53"/>
      <c r="F192" s="2"/>
      <c r="G192" s="2"/>
      <c r="H192" s="3"/>
      <c r="I192" s="2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53"/>
      <c r="F193" s="2"/>
      <c r="G193" s="2"/>
      <c r="H193" s="3"/>
      <c r="I193" s="2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53"/>
      <c r="F194" s="2"/>
      <c r="G194" s="2"/>
      <c r="H194" s="3"/>
      <c r="I194" s="2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53"/>
      <c r="F195" s="2"/>
      <c r="G195" s="2"/>
      <c r="H195" s="3"/>
      <c r="I195" s="2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53"/>
      <c r="F196" s="2"/>
      <c r="G196" s="2"/>
      <c r="H196" s="3"/>
      <c r="I196" s="2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53"/>
      <c r="F197" s="2"/>
      <c r="G197" s="2"/>
      <c r="H197" s="3"/>
      <c r="I197" s="2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53"/>
      <c r="F198" s="2"/>
      <c r="G198" s="2"/>
      <c r="H198" s="3"/>
      <c r="I198" s="2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53"/>
      <c r="F199" s="2"/>
      <c r="G199" s="2"/>
      <c r="H199" s="3"/>
      <c r="I199" s="2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53"/>
      <c r="F200" s="2"/>
      <c r="G200" s="2"/>
      <c r="H200" s="3"/>
      <c r="I200" s="2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53"/>
      <c r="F201" s="2"/>
      <c r="G201" s="2"/>
      <c r="H201" s="3"/>
      <c r="I201" s="2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2">
    <mergeCell ref="A1:E1"/>
    <mergeCell ref="A2:R2"/>
    <mergeCell ref="P3:R3"/>
    <mergeCell ref="T3:V3"/>
    <mergeCell ref="W3:Y3"/>
    <mergeCell ref="A5:E5"/>
    <mergeCell ref="A6:E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pageSetup paperSize="9" orientation="portrait"/>
  <headerFooter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pane ySplit="6" topLeftCell="A7" activePane="bottomLeft" state="frozen"/>
      <selection/>
      <selection pane="bottomLeft" activeCell="A1" sqref="A1:E1"/>
    </sheetView>
  </sheetViews>
  <sheetFormatPr defaultColWidth="8.75" defaultRowHeight="14.25"/>
  <cols>
    <col min="1" max="1" width="4" customWidth="1"/>
    <col min="2" max="2" width="6.33333333333333" customWidth="1"/>
    <col min="3" max="3" width="4.5" customWidth="1"/>
    <col min="4" max="4" width="11.5833333333333" customWidth="1"/>
    <col min="5" max="5" width="20.0833333333333" customWidth="1"/>
    <col min="6" max="7" width="8.83333333333333" customWidth="1"/>
    <col min="8" max="8" width="27.75" customWidth="1"/>
    <col min="9" max="9" width="7" customWidth="1"/>
    <col min="10" max="10" width="6.08333333333333" customWidth="1"/>
    <col min="11" max="11" width="5" customWidth="1"/>
    <col min="12" max="12" width="10.5" customWidth="1"/>
    <col min="13" max="13" width="9" customWidth="1"/>
    <col min="14" max="14" width="19.25" customWidth="1"/>
    <col min="15" max="15" width="12.5833333333333" customWidth="1"/>
    <col min="16" max="16" width="17.75" customWidth="1"/>
    <col min="17" max="17" width="18.5" customWidth="1"/>
    <col min="18" max="18" width="12.5" customWidth="1"/>
    <col min="19" max="19" width="11.5" hidden="1" customWidth="1"/>
    <col min="20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3"/>
      <c r="E1" s="1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88" t="s">
        <v>16</v>
      </c>
      <c r="Q3" s="88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88" t="s">
        <v>21</v>
      </c>
      <c r="Q4" s="88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200" t="s">
        <v>1678</v>
      </c>
      <c r="B5" s="201"/>
      <c r="C5" s="201"/>
      <c r="D5" s="201"/>
      <c r="E5" s="202"/>
      <c r="F5" s="75"/>
      <c r="G5" s="75"/>
      <c r="H5" s="203"/>
      <c r="I5" s="203"/>
      <c r="J5" s="203"/>
      <c r="K5" s="203"/>
      <c r="L5" s="80">
        <f>SUM(L6+L8+L10+L19+L22)</f>
        <v>277200</v>
      </c>
      <c r="M5" s="75"/>
      <c r="N5" s="75"/>
      <c r="O5" s="75"/>
      <c r="P5" s="89">
        <f>SUM(P6+P8+P10+P19+P22)</f>
        <v>277200</v>
      </c>
      <c r="Q5" s="89">
        <f>SUM(Q6+Q8+Q10+Q19+Q22)</f>
        <v>277200</v>
      </c>
      <c r="R5" s="80">
        <f>SUM(R6+R8+R10+R19+R22)</f>
        <v>0</v>
      </c>
      <c r="S5" s="205">
        <f t="shared" ref="S5:S24" si="0">L5-P5</f>
        <v>0</v>
      </c>
      <c r="T5" s="43">
        <v>1399</v>
      </c>
      <c r="U5" s="26">
        <v>302</v>
      </c>
      <c r="V5" s="26">
        <v>0</v>
      </c>
      <c r="W5" s="26">
        <f>600*0.4</f>
        <v>240</v>
      </c>
      <c r="X5" s="26">
        <f>800*0.4</f>
        <v>320</v>
      </c>
      <c r="Y5" s="26">
        <v>640</v>
      </c>
      <c r="Z5" s="94">
        <f>SUM(T5*W5+U5*X5+V5*Y5)</f>
        <v>432400</v>
      </c>
      <c r="AA5" s="94">
        <f>SUM(T5*W5+U5*X5+V5*Y5-P5)</f>
        <v>155200</v>
      </c>
    </row>
    <row r="6" ht="29.15" customHeight="1" spans="1:27">
      <c r="A6" s="200" t="s">
        <v>1679</v>
      </c>
      <c r="B6" s="201"/>
      <c r="C6" s="201"/>
      <c r="D6" s="201"/>
      <c r="E6" s="202"/>
      <c r="F6" s="75"/>
      <c r="G6" s="75"/>
      <c r="H6" s="203"/>
      <c r="I6" s="203"/>
      <c r="J6" s="203"/>
      <c r="K6" s="203"/>
      <c r="L6" s="80">
        <f>SUM(L7)</f>
        <v>0</v>
      </c>
      <c r="M6" s="75"/>
      <c r="N6" s="75"/>
      <c r="O6" s="75"/>
      <c r="P6" s="89">
        <f>SUM(P7)</f>
        <v>0</v>
      </c>
      <c r="Q6" s="89">
        <f>SUM(Q7)</f>
        <v>0</v>
      </c>
      <c r="R6" s="80">
        <f>SUM(R7)</f>
        <v>0</v>
      </c>
      <c r="S6" s="205">
        <f t="shared" si="0"/>
        <v>0</v>
      </c>
      <c r="T6" s="154"/>
      <c r="U6" s="206"/>
      <c r="V6" s="153"/>
      <c r="W6" s="153"/>
      <c r="X6" s="153"/>
      <c r="Y6" s="153"/>
      <c r="Z6" s="155"/>
      <c r="AA6" s="155"/>
    </row>
    <row r="7" ht="29.15" hidden="1" customHeight="1" spans="1:27">
      <c r="A7" s="150"/>
      <c r="B7" s="27"/>
      <c r="C7" s="100"/>
      <c r="D7" s="26"/>
      <c r="E7" s="26"/>
      <c r="F7" s="26"/>
      <c r="G7" s="26"/>
      <c r="H7" s="26"/>
      <c r="I7" s="26"/>
      <c r="J7" s="26"/>
      <c r="K7" s="100"/>
      <c r="L7" s="43">
        <f>SUM(J7*K7)</f>
        <v>0</v>
      </c>
      <c r="M7" s="26"/>
      <c r="N7" s="26"/>
      <c r="O7" s="26"/>
      <c r="P7" s="145">
        <f>SUM(L7)</f>
        <v>0</v>
      </c>
      <c r="Q7" s="145"/>
      <c r="R7" s="43">
        <f>SUM(P7-Q7)</f>
        <v>0</v>
      </c>
      <c r="S7" s="205">
        <f t="shared" si="0"/>
        <v>0</v>
      </c>
      <c r="T7" s="153"/>
      <c r="U7" s="153"/>
      <c r="V7" s="153"/>
      <c r="W7" s="153"/>
      <c r="X7" s="153"/>
      <c r="Y7" s="153"/>
      <c r="Z7" s="153"/>
      <c r="AA7" s="153"/>
    </row>
    <row r="8" ht="29.15" customHeight="1" spans="1:27">
      <c r="A8" s="173" t="s">
        <v>1680</v>
      </c>
      <c r="B8" s="174"/>
      <c r="C8" s="174"/>
      <c r="D8" s="174"/>
      <c r="E8" s="175"/>
      <c r="F8" s="114"/>
      <c r="G8" s="114"/>
      <c r="H8" s="176"/>
      <c r="I8" s="176"/>
      <c r="J8" s="176"/>
      <c r="K8" s="176"/>
      <c r="L8" s="113">
        <f>SUM(L9)</f>
        <v>40000</v>
      </c>
      <c r="M8" s="113"/>
      <c r="N8" s="113"/>
      <c r="O8" s="113"/>
      <c r="P8" s="119">
        <f>SUM(P9)</f>
        <v>40000</v>
      </c>
      <c r="Q8" s="119">
        <f>SUM(Q9)</f>
        <v>40000</v>
      </c>
      <c r="R8" s="113">
        <f>SUM(R9)</f>
        <v>0</v>
      </c>
      <c r="S8" s="205">
        <f t="shared" si="0"/>
        <v>0</v>
      </c>
      <c r="T8" s="154">
        <v>692</v>
      </c>
      <c r="U8" s="207">
        <v>343</v>
      </c>
      <c r="V8" s="153"/>
      <c r="W8" s="153">
        <v>300</v>
      </c>
      <c r="X8" s="153">
        <v>400</v>
      </c>
      <c r="Y8" s="153">
        <f>800+300</f>
        <v>1100</v>
      </c>
      <c r="Z8" s="155">
        <f>SUM(T8*W8+U8*X8+V8*Y8)*2*0.3</f>
        <v>206880</v>
      </c>
      <c r="AA8" s="155">
        <f>SUM(Z8-P8)</f>
        <v>166880</v>
      </c>
    </row>
    <row r="9" ht="29.15" customHeight="1" spans="1:27">
      <c r="A9" s="26">
        <v>1</v>
      </c>
      <c r="B9" s="27" t="s">
        <v>46</v>
      </c>
      <c r="C9" s="27"/>
      <c r="D9" s="26" t="s">
        <v>1680</v>
      </c>
      <c r="E9" s="26" t="s">
        <v>898</v>
      </c>
      <c r="F9" s="26"/>
      <c r="G9" s="26"/>
      <c r="H9" s="26"/>
      <c r="I9" s="26" t="s">
        <v>290</v>
      </c>
      <c r="J9" s="26">
        <v>800</v>
      </c>
      <c r="K9" s="100">
        <v>50</v>
      </c>
      <c r="L9" s="43">
        <f>SUM(J9*K9)</f>
        <v>40000</v>
      </c>
      <c r="M9" s="26" t="s">
        <v>65</v>
      </c>
      <c r="N9" s="26"/>
      <c r="O9" s="26" t="s">
        <v>1681</v>
      </c>
      <c r="P9" s="44">
        <v>40000</v>
      </c>
      <c r="Q9" s="44">
        <v>40000</v>
      </c>
      <c r="R9" s="44">
        <f>SUM(P9-Q9)</f>
        <v>0</v>
      </c>
      <c r="S9" s="205">
        <f t="shared" si="0"/>
        <v>0</v>
      </c>
      <c r="T9" s="154"/>
      <c r="U9" s="153"/>
      <c r="V9" s="153"/>
      <c r="W9" s="153"/>
      <c r="X9" s="153"/>
      <c r="Y9" s="153"/>
      <c r="Z9" s="155"/>
      <c r="AA9" s="155"/>
    </row>
    <row r="10" ht="29.15" customHeight="1" spans="1:27">
      <c r="A10" s="173" t="s">
        <v>1682</v>
      </c>
      <c r="B10" s="174"/>
      <c r="C10" s="174"/>
      <c r="D10" s="174"/>
      <c r="E10" s="175"/>
      <c r="F10" s="114"/>
      <c r="G10" s="114"/>
      <c r="H10" s="176"/>
      <c r="I10" s="176"/>
      <c r="J10" s="176"/>
      <c r="K10" s="176"/>
      <c r="L10" s="113">
        <f>SUM(L11:L18)</f>
        <v>156900</v>
      </c>
      <c r="M10" s="113"/>
      <c r="N10" s="113"/>
      <c r="O10" s="113"/>
      <c r="P10" s="119">
        <f>SUM(P11:P18)</f>
        <v>156900</v>
      </c>
      <c r="Q10" s="119">
        <f>SUM(Q11:Q18)</f>
        <v>156900</v>
      </c>
      <c r="R10" s="119">
        <f>SUM(R11:R18)</f>
        <v>0</v>
      </c>
      <c r="S10" s="205">
        <f t="shared" si="0"/>
        <v>0</v>
      </c>
      <c r="T10" s="154">
        <v>692</v>
      </c>
      <c r="U10" s="207">
        <v>343</v>
      </c>
      <c r="V10" s="153"/>
      <c r="W10" s="153">
        <v>300</v>
      </c>
      <c r="X10" s="153">
        <v>400</v>
      </c>
      <c r="Y10" s="153">
        <f>800+300</f>
        <v>1100</v>
      </c>
      <c r="Z10" s="155">
        <f>SUM(T10*W10+U10*X10+V10*Y10)*2*0.3</f>
        <v>206880</v>
      </c>
      <c r="AA10" s="155">
        <f>SUM(Z10-P10)</f>
        <v>49980</v>
      </c>
    </row>
    <row r="11" ht="29.15" customHeight="1" spans="1:27">
      <c r="A11" s="26">
        <v>1</v>
      </c>
      <c r="B11" s="204" t="s">
        <v>46</v>
      </c>
      <c r="C11" s="27"/>
      <c r="D11" s="26" t="s">
        <v>1682</v>
      </c>
      <c r="E11" s="26" t="s">
        <v>1683</v>
      </c>
      <c r="F11" s="26"/>
      <c r="G11" s="26" t="s">
        <v>174</v>
      </c>
      <c r="H11" s="26" t="s">
        <v>1683</v>
      </c>
      <c r="I11" s="26" t="s">
        <v>290</v>
      </c>
      <c r="J11" s="26">
        <v>40</v>
      </c>
      <c r="K11" s="100">
        <v>125</v>
      </c>
      <c r="L11" s="43">
        <f t="shared" ref="L11:L18" si="1">SUM(J11*K11)</f>
        <v>5000</v>
      </c>
      <c r="M11" s="26" t="s">
        <v>65</v>
      </c>
      <c r="N11" s="26"/>
      <c r="O11" s="26" t="s">
        <v>1684</v>
      </c>
      <c r="P11" s="44">
        <f t="shared" ref="P11:P18" si="2">SUM(L11)</f>
        <v>5000</v>
      </c>
      <c r="Q11" s="44">
        <v>5000</v>
      </c>
      <c r="R11" s="44">
        <f t="shared" ref="R11:R18" si="3">SUM(P11-Q11)</f>
        <v>0</v>
      </c>
      <c r="S11" s="205">
        <f t="shared" si="0"/>
        <v>0</v>
      </c>
      <c r="T11" s="154"/>
      <c r="U11" s="153"/>
      <c r="V11" s="153"/>
      <c r="W11" s="153"/>
      <c r="X11" s="153"/>
      <c r="Y11" s="153"/>
      <c r="Z11" s="155"/>
      <c r="AA11" s="155"/>
    </row>
    <row r="12" ht="29.15" customHeight="1" spans="1:27">
      <c r="A12" s="26">
        <v>2</v>
      </c>
      <c r="B12" s="204" t="s">
        <v>46</v>
      </c>
      <c r="C12" s="27"/>
      <c r="D12" s="26" t="s">
        <v>1682</v>
      </c>
      <c r="E12" s="26" t="s">
        <v>1685</v>
      </c>
      <c r="F12" s="26"/>
      <c r="G12" s="26" t="s">
        <v>174</v>
      </c>
      <c r="H12" s="26" t="s">
        <v>1685</v>
      </c>
      <c r="I12" s="26" t="s">
        <v>290</v>
      </c>
      <c r="J12" s="26">
        <v>150</v>
      </c>
      <c r="K12" s="100">
        <v>200</v>
      </c>
      <c r="L12" s="43">
        <f t="shared" si="1"/>
        <v>30000</v>
      </c>
      <c r="M12" s="26" t="s">
        <v>65</v>
      </c>
      <c r="N12" s="26"/>
      <c r="O12" s="26" t="s">
        <v>1681</v>
      </c>
      <c r="P12" s="44">
        <f t="shared" si="2"/>
        <v>30000</v>
      </c>
      <c r="Q12" s="44">
        <v>30000</v>
      </c>
      <c r="R12" s="44">
        <f t="shared" si="3"/>
        <v>0</v>
      </c>
      <c r="S12" s="205">
        <f t="shared" si="0"/>
        <v>0</v>
      </c>
      <c r="T12" s="154"/>
      <c r="U12" s="153"/>
      <c r="V12" s="153"/>
      <c r="W12" s="153"/>
      <c r="X12" s="153"/>
      <c r="Y12" s="153"/>
      <c r="Z12" s="155"/>
      <c r="AA12" s="155"/>
    </row>
    <row r="13" ht="29.15" customHeight="1" spans="1:27">
      <c r="A13" s="26">
        <v>3</v>
      </c>
      <c r="B13" s="204" t="s">
        <v>46</v>
      </c>
      <c r="C13" s="27"/>
      <c r="D13" s="26" t="s">
        <v>1682</v>
      </c>
      <c r="E13" s="26" t="s">
        <v>1686</v>
      </c>
      <c r="F13" s="26"/>
      <c r="G13" s="26" t="s">
        <v>1687</v>
      </c>
      <c r="H13" s="26" t="s">
        <v>1688</v>
      </c>
      <c r="I13" s="26" t="s">
        <v>89</v>
      </c>
      <c r="J13" s="26">
        <v>1200</v>
      </c>
      <c r="K13" s="100">
        <v>12</v>
      </c>
      <c r="L13" s="43">
        <f t="shared" si="1"/>
        <v>14400</v>
      </c>
      <c r="M13" s="26" t="s">
        <v>65</v>
      </c>
      <c r="N13" s="26"/>
      <c r="O13" s="26" t="s">
        <v>1689</v>
      </c>
      <c r="P13" s="44">
        <f t="shared" si="2"/>
        <v>14400</v>
      </c>
      <c r="Q13" s="44">
        <v>14400</v>
      </c>
      <c r="R13" s="44">
        <f t="shared" si="3"/>
        <v>0</v>
      </c>
      <c r="S13" s="205">
        <f t="shared" si="0"/>
        <v>0</v>
      </c>
      <c r="T13" s="154"/>
      <c r="U13" s="153"/>
      <c r="V13" s="153"/>
      <c r="W13" s="153"/>
      <c r="X13" s="153"/>
      <c r="Y13" s="153"/>
      <c r="Z13" s="155"/>
      <c r="AA13" s="155"/>
    </row>
    <row r="14" ht="29.15" customHeight="1" spans="1:27">
      <c r="A14" s="26">
        <v>4</v>
      </c>
      <c r="B14" s="204" t="s">
        <v>46</v>
      </c>
      <c r="C14" s="27"/>
      <c r="D14" s="26" t="s">
        <v>1682</v>
      </c>
      <c r="E14" s="26" t="s">
        <v>1609</v>
      </c>
      <c r="F14" s="26"/>
      <c r="G14" s="26" t="s">
        <v>174</v>
      </c>
      <c r="H14" s="26" t="s">
        <v>1690</v>
      </c>
      <c r="I14" s="26" t="s">
        <v>95</v>
      </c>
      <c r="J14" s="26">
        <v>20000</v>
      </c>
      <c r="K14" s="100">
        <v>1</v>
      </c>
      <c r="L14" s="43">
        <f t="shared" si="1"/>
        <v>20000</v>
      </c>
      <c r="M14" s="26" t="s">
        <v>65</v>
      </c>
      <c r="N14" s="26"/>
      <c r="O14" s="26" t="s">
        <v>1684</v>
      </c>
      <c r="P14" s="44">
        <f t="shared" si="2"/>
        <v>20000</v>
      </c>
      <c r="Q14" s="44">
        <v>20000</v>
      </c>
      <c r="R14" s="44">
        <f t="shared" si="3"/>
        <v>0</v>
      </c>
      <c r="S14" s="205">
        <f t="shared" si="0"/>
        <v>0</v>
      </c>
      <c r="T14" s="154"/>
      <c r="U14" s="153"/>
      <c r="V14" s="153"/>
      <c r="W14" s="153"/>
      <c r="X14" s="153"/>
      <c r="Y14" s="153"/>
      <c r="Z14" s="155"/>
      <c r="AA14" s="155"/>
    </row>
    <row r="15" ht="29.15" customHeight="1" spans="1:27">
      <c r="A15" s="26">
        <v>5</v>
      </c>
      <c r="B15" s="204" t="s">
        <v>46</v>
      </c>
      <c r="C15" s="27"/>
      <c r="D15" s="26" t="s">
        <v>1682</v>
      </c>
      <c r="E15" s="26" t="s">
        <v>1691</v>
      </c>
      <c r="F15" s="26"/>
      <c r="G15" s="26" t="s">
        <v>1687</v>
      </c>
      <c r="H15" s="26" t="s">
        <v>64</v>
      </c>
      <c r="I15" s="26" t="s">
        <v>64</v>
      </c>
      <c r="J15" s="26">
        <v>4000</v>
      </c>
      <c r="K15" s="100">
        <v>6</v>
      </c>
      <c r="L15" s="43">
        <f t="shared" si="1"/>
        <v>24000</v>
      </c>
      <c r="M15" s="26" t="s">
        <v>65</v>
      </c>
      <c r="N15" s="26"/>
      <c r="O15" s="26" t="s">
        <v>1681</v>
      </c>
      <c r="P15" s="44">
        <f t="shared" si="2"/>
        <v>24000</v>
      </c>
      <c r="Q15" s="44">
        <v>24000</v>
      </c>
      <c r="R15" s="44">
        <f t="shared" si="3"/>
        <v>0</v>
      </c>
      <c r="S15" s="205">
        <f t="shared" si="0"/>
        <v>0</v>
      </c>
      <c r="T15" s="154"/>
      <c r="U15" s="153"/>
      <c r="V15" s="153"/>
      <c r="W15" s="153"/>
      <c r="X15" s="153"/>
      <c r="Y15" s="153"/>
      <c r="Z15" s="155"/>
      <c r="AA15" s="155"/>
    </row>
    <row r="16" ht="29.15" customHeight="1" spans="1:27">
      <c r="A16" s="26">
        <v>6</v>
      </c>
      <c r="B16" s="204" t="s">
        <v>46</v>
      </c>
      <c r="C16" s="27"/>
      <c r="D16" s="26" t="s">
        <v>1682</v>
      </c>
      <c r="E16" s="26" t="s">
        <v>1227</v>
      </c>
      <c r="F16" s="26"/>
      <c r="G16" s="26" t="s">
        <v>174</v>
      </c>
      <c r="H16" s="26" t="s">
        <v>1227</v>
      </c>
      <c r="I16" s="26" t="s">
        <v>290</v>
      </c>
      <c r="J16" s="26">
        <v>500</v>
      </c>
      <c r="K16" s="100">
        <v>35</v>
      </c>
      <c r="L16" s="43">
        <f t="shared" si="1"/>
        <v>17500</v>
      </c>
      <c r="M16" s="26" t="s">
        <v>65</v>
      </c>
      <c r="N16" s="26"/>
      <c r="O16" s="26" t="s">
        <v>1689</v>
      </c>
      <c r="P16" s="44">
        <f t="shared" si="2"/>
        <v>17500</v>
      </c>
      <c r="Q16" s="44">
        <v>17500</v>
      </c>
      <c r="R16" s="44">
        <f t="shared" si="3"/>
        <v>0</v>
      </c>
      <c r="S16" s="205">
        <f t="shared" si="0"/>
        <v>0</v>
      </c>
      <c r="T16" s="154"/>
      <c r="U16" s="153"/>
      <c r="V16" s="153"/>
      <c r="W16" s="153"/>
      <c r="X16" s="153"/>
      <c r="Y16" s="153"/>
      <c r="Z16" s="155"/>
      <c r="AA16" s="155"/>
    </row>
    <row r="17" ht="29.15" customHeight="1" spans="1:27">
      <c r="A17" s="26">
        <v>7</v>
      </c>
      <c r="B17" s="204" t="s">
        <v>46</v>
      </c>
      <c r="C17" s="27"/>
      <c r="D17" s="26" t="s">
        <v>1682</v>
      </c>
      <c r="E17" s="26" t="s">
        <v>1692</v>
      </c>
      <c r="F17" s="26"/>
      <c r="G17" s="26" t="s">
        <v>1687</v>
      </c>
      <c r="H17" s="26" t="s">
        <v>1693</v>
      </c>
      <c r="I17" s="26" t="s">
        <v>64</v>
      </c>
      <c r="J17" s="26">
        <v>5000</v>
      </c>
      <c r="K17" s="100">
        <v>6</v>
      </c>
      <c r="L17" s="43">
        <f t="shared" si="1"/>
        <v>30000</v>
      </c>
      <c r="M17" s="26" t="s">
        <v>65</v>
      </c>
      <c r="N17" s="26"/>
      <c r="O17" s="26" t="s">
        <v>1684</v>
      </c>
      <c r="P17" s="44">
        <f t="shared" si="2"/>
        <v>30000</v>
      </c>
      <c r="Q17" s="44">
        <v>30000</v>
      </c>
      <c r="R17" s="44">
        <f t="shared" si="3"/>
        <v>0</v>
      </c>
      <c r="S17" s="205">
        <f t="shared" si="0"/>
        <v>0</v>
      </c>
      <c r="T17" s="154"/>
      <c r="U17" s="153"/>
      <c r="V17" s="153"/>
      <c r="W17" s="153"/>
      <c r="X17" s="153"/>
      <c r="Y17" s="153"/>
      <c r="Z17" s="155"/>
      <c r="AA17" s="155"/>
    </row>
    <row r="18" ht="29.15" customHeight="1" spans="1:27">
      <c r="A18" s="26">
        <v>8</v>
      </c>
      <c r="B18" s="204" t="s">
        <v>46</v>
      </c>
      <c r="C18" s="27"/>
      <c r="D18" s="26" t="s">
        <v>1682</v>
      </c>
      <c r="E18" s="26" t="s">
        <v>1694</v>
      </c>
      <c r="F18" s="26"/>
      <c r="G18" s="26" t="s">
        <v>1687</v>
      </c>
      <c r="H18" s="26" t="s">
        <v>1695</v>
      </c>
      <c r="I18" s="26" t="s">
        <v>64</v>
      </c>
      <c r="J18" s="26">
        <v>4000</v>
      </c>
      <c r="K18" s="100">
        <v>4</v>
      </c>
      <c r="L18" s="43">
        <f t="shared" si="1"/>
        <v>16000</v>
      </c>
      <c r="M18" s="26" t="s">
        <v>65</v>
      </c>
      <c r="N18" s="26"/>
      <c r="O18" s="26" t="s">
        <v>1681</v>
      </c>
      <c r="P18" s="44">
        <f t="shared" si="2"/>
        <v>16000</v>
      </c>
      <c r="Q18" s="44">
        <v>16000</v>
      </c>
      <c r="R18" s="44">
        <f t="shared" si="3"/>
        <v>0</v>
      </c>
      <c r="S18" s="205">
        <f t="shared" si="0"/>
        <v>0</v>
      </c>
      <c r="T18" s="154"/>
      <c r="U18" s="153"/>
      <c r="V18" s="153"/>
      <c r="W18" s="153"/>
      <c r="X18" s="153"/>
      <c r="Y18" s="153"/>
      <c r="Z18" s="155"/>
      <c r="AA18" s="155"/>
    </row>
    <row r="19" ht="29.15" customHeight="1" spans="1:27">
      <c r="A19" s="173" t="s">
        <v>1696</v>
      </c>
      <c r="B19" s="174"/>
      <c r="C19" s="174"/>
      <c r="D19" s="174"/>
      <c r="E19" s="175"/>
      <c r="F19" s="114"/>
      <c r="G19" s="114"/>
      <c r="H19" s="176"/>
      <c r="I19" s="176"/>
      <c r="J19" s="176"/>
      <c r="K19" s="176"/>
      <c r="L19" s="113">
        <f>SUM(L20:L21)</f>
        <v>38000</v>
      </c>
      <c r="M19" s="113"/>
      <c r="N19" s="113"/>
      <c r="O19" s="113"/>
      <c r="P19" s="119">
        <f>SUM(P20:P21)</f>
        <v>38000</v>
      </c>
      <c r="Q19" s="119">
        <f>SUM(Q20:Q21)</f>
        <v>38000</v>
      </c>
      <c r="R19" s="119">
        <f>SUM(R20:R21)</f>
        <v>0</v>
      </c>
      <c r="S19" s="205">
        <f t="shared" si="0"/>
        <v>0</v>
      </c>
      <c r="T19" s="154">
        <v>692</v>
      </c>
      <c r="U19" s="207">
        <v>343</v>
      </c>
      <c r="V19" s="153"/>
      <c r="W19" s="153">
        <v>300</v>
      </c>
      <c r="X19" s="153">
        <v>400</v>
      </c>
      <c r="Y19" s="153">
        <f>800+300</f>
        <v>1100</v>
      </c>
      <c r="Z19" s="155">
        <f>SUM(T19*W19+U19*X19+V19*Y19)*2*0.3</f>
        <v>206880</v>
      </c>
      <c r="AA19" s="155">
        <f>SUM(Z19-P19)</f>
        <v>168880</v>
      </c>
    </row>
    <row r="20" ht="29.15" customHeight="1" spans="1:27">
      <c r="A20" s="26">
        <v>1</v>
      </c>
      <c r="B20" s="27" t="s">
        <v>46</v>
      </c>
      <c r="C20" s="27"/>
      <c r="D20" s="26" t="s">
        <v>1696</v>
      </c>
      <c r="E20" s="26" t="s">
        <v>1697</v>
      </c>
      <c r="F20" s="26"/>
      <c r="G20" s="26" t="s">
        <v>174</v>
      </c>
      <c r="H20" s="26" t="s">
        <v>1698</v>
      </c>
      <c r="I20" s="43" t="s">
        <v>95</v>
      </c>
      <c r="J20" s="26">
        <v>18000</v>
      </c>
      <c r="K20" s="100">
        <v>1</v>
      </c>
      <c r="L20" s="43">
        <f>SUM(J20*K20)</f>
        <v>18000</v>
      </c>
      <c r="M20" s="26" t="s">
        <v>65</v>
      </c>
      <c r="N20" s="26"/>
      <c r="O20" s="26">
        <v>2019.5</v>
      </c>
      <c r="P20" s="44">
        <v>18000</v>
      </c>
      <c r="Q20" s="44">
        <v>18000</v>
      </c>
      <c r="R20" s="44">
        <f>SUM(P20-Q20)</f>
        <v>0</v>
      </c>
      <c r="S20" s="205">
        <f t="shared" si="0"/>
        <v>0</v>
      </c>
      <c r="T20" s="154"/>
      <c r="U20" s="153"/>
      <c r="V20" s="153"/>
      <c r="W20" s="153"/>
      <c r="X20" s="153"/>
      <c r="Y20" s="153"/>
      <c r="Z20" s="155"/>
      <c r="AA20" s="155"/>
    </row>
    <row r="21" ht="29.15" customHeight="1" spans="1:27">
      <c r="A21" s="26">
        <v>2</v>
      </c>
      <c r="B21" s="27" t="s">
        <v>46</v>
      </c>
      <c r="C21" s="27"/>
      <c r="D21" s="26" t="s">
        <v>1696</v>
      </c>
      <c r="E21" s="26" t="s">
        <v>1699</v>
      </c>
      <c r="F21" s="26"/>
      <c r="G21" s="26" t="s">
        <v>1700</v>
      </c>
      <c r="H21" s="26" t="s">
        <v>1701</v>
      </c>
      <c r="I21" s="26" t="s">
        <v>290</v>
      </c>
      <c r="J21" s="26">
        <v>40</v>
      </c>
      <c r="K21" s="100">
        <v>500</v>
      </c>
      <c r="L21" s="43">
        <f>SUM(J21*K21)</f>
        <v>20000</v>
      </c>
      <c r="M21" s="26" t="s">
        <v>65</v>
      </c>
      <c r="N21" s="26"/>
      <c r="O21" s="26">
        <v>2019.8</v>
      </c>
      <c r="P21" s="44">
        <v>20000</v>
      </c>
      <c r="Q21" s="44">
        <v>20000</v>
      </c>
      <c r="R21" s="44">
        <f>SUM(P21-Q21)</f>
        <v>0</v>
      </c>
      <c r="S21" s="205">
        <f t="shared" si="0"/>
        <v>0</v>
      </c>
      <c r="T21" s="154"/>
      <c r="U21" s="153"/>
      <c r="V21" s="153"/>
      <c r="W21" s="153"/>
      <c r="X21" s="153"/>
      <c r="Y21" s="153"/>
      <c r="Z21" s="155"/>
      <c r="AA21" s="155"/>
    </row>
    <row r="22" ht="29.15" customHeight="1" spans="1:27">
      <c r="A22" s="173" t="s">
        <v>1702</v>
      </c>
      <c r="B22" s="174"/>
      <c r="C22" s="174"/>
      <c r="D22" s="174"/>
      <c r="E22" s="175"/>
      <c r="F22" s="114"/>
      <c r="G22" s="114"/>
      <c r="H22" s="176"/>
      <c r="I22" s="176"/>
      <c r="J22" s="176"/>
      <c r="K22" s="176"/>
      <c r="L22" s="113">
        <f>SUM(L23:L24)</f>
        <v>42300</v>
      </c>
      <c r="M22" s="26"/>
      <c r="N22" s="26"/>
      <c r="O22" s="113"/>
      <c r="P22" s="119">
        <f>SUM(P23:P24)</f>
        <v>42300</v>
      </c>
      <c r="Q22" s="119">
        <f>SUM(Q23:Q24)</f>
        <v>42300</v>
      </c>
      <c r="R22" s="119">
        <f>SUM(R23:R24)</f>
        <v>0</v>
      </c>
      <c r="S22" s="205">
        <f t="shared" si="0"/>
        <v>0</v>
      </c>
      <c r="T22" s="154">
        <v>692</v>
      </c>
      <c r="U22" s="207">
        <v>343</v>
      </c>
      <c r="V22" s="153"/>
      <c r="W22" s="153">
        <v>300</v>
      </c>
      <c r="X22" s="153">
        <v>400</v>
      </c>
      <c r="Y22" s="153">
        <f>800+300</f>
        <v>1100</v>
      </c>
      <c r="Z22" s="155">
        <f>SUM(T22*W22+U22*X22+V22*Y22)*2*0.3</f>
        <v>206880</v>
      </c>
      <c r="AA22" s="155">
        <f>SUM(Z22-P22)</f>
        <v>164580</v>
      </c>
    </row>
    <row r="23" ht="29.15" customHeight="1" spans="1:27">
      <c r="A23" s="26">
        <v>1</v>
      </c>
      <c r="B23" s="27" t="s">
        <v>46</v>
      </c>
      <c r="C23" s="27"/>
      <c r="D23" s="26" t="s">
        <v>1702</v>
      </c>
      <c r="E23" s="26" t="s">
        <v>1703</v>
      </c>
      <c r="F23" s="26"/>
      <c r="G23" s="26" t="s">
        <v>174</v>
      </c>
      <c r="H23" s="26" t="s">
        <v>1704</v>
      </c>
      <c r="I23" s="26" t="s">
        <v>89</v>
      </c>
      <c r="J23" s="26">
        <v>1200</v>
      </c>
      <c r="K23" s="100">
        <v>6</v>
      </c>
      <c r="L23" s="43">
        <f>SUM(J23*K23)</f>
        <v>7200</v>
      </c>
      <c r="M23" s="26" t="s">
        <v>65</v>
      </c>
      <c r="N23" s="26"/>
      <c r="O23" s="26">
        <v>2019.4</v>
      </c>
      <c r="P23" s="44">
        <f>SUM(L23)</f>
        <v>7200</v>
      </c>
      <c r="Q23" s="44">
        <v>7200</v>
      </c>
      <c r="R23" s="44">
        <f>SUM(P23-Q23)</f>
        <v>0</v>
      </c>
      <c r="S23" s="205">
        <f t="shared" si="0"/>
        <v>0</v>
      </c>
      <c r="T23" s="154"/>
      <c r="U23" s="153"/>
      <c r="V23" s="153"/>
      <c r="W23" s="153"/>
      <c r="X23" s="153"/>
      <c r="Y23" s="153"/>
      <c r="Z23" s="155"/>
      <c r="AA23" s="155"/>
    </row>
    <row r="24" ht="29.15" customHeight="1" spans="1:27">
      <c r="A24" s="26">
        <v>2</v>
      </c>
      <c r="B24" s="27" t="s">
        <v>46</v>
      </c>
      <c r="C24" s="27"/>
      <c r="D24" s="26" t="s">
        <v>1702</v>
      </c>
      <c r="E24" s="26" t="s">
        <v>1705</v>
      </c>
      <c r="F24" s="26"/>
      <c r="G24" s="26" t="s">
        <v>174</v>
      </c>
      <c r="H24" s="26" t="s">
        <v>1706</v>
      </c>
      <c r="I24" s="26" t="s">
        <v>1707</v>
      </c>
      <c r="J24" s="26">
        <v>260</v>
      </c>
      <c r="K24" s="100">
        <v>135</v>
      </c>
      <c r="L24" s="43">
        <f>SUM(J24*K24)</f>
        <v>35100</v>
      </c>
      <c r="M24" s="26" t="s">
        <v>65</v>
      </c>
      <c r="N24" s="26"/>
      <c r="O24" s="26">
        <v>2019.11</v>
      </c>
      <c r="P24" s="44">
        <f>SUM(L24)</f>
        <v>35100</v>
      </c>
      <c r="Q24" s="44">
        <v>35100</v>
      </c>
      <c r="R24" s="44">
        <f>SUM(P24-Q24)</f>
        <v>0</v>
      </c>
      <c r="S24" s="205">
        <f t="shared" si="0"/>
        <v>0</v>
      </c>
      <c r="T24" s="154"/>
      <c r="U24" s="153"/>
      <c r="V24" s="153"/>
      <c r="W24" s="153"/>
      <c r="X24" s="153"/>
      <c r="Y24" s="153"/>
      <c r="Z24" s="155"/>
      <c r="AA24" s="155"/>
    </row>
    <row r="25" spans="1:27">
      <c r="A25" s="1"/>
      <c r="B25" s="1"/>
      <c r="C25" s="1"/>
      <c r="D25" s="3"/>
      <c r="E25" s="2"/>
      <c r="F25" s="2"/>
      <c r="G25" s="2"/>
      <c r="H25" s="3"/>
      <c r="I25" s="2"/>
      <c r="J25" s="1"/>
      <c r="K25" s="2"/>
      <c r="L25" s="31"/>
      <c r="M25" s="2"/>
      <c r="N25" s="3"/>
      <c r="O25" s="32"/>
      <c r="P25" s="33"/>
      <c r="Q25" s="33"/>
      <c r="R25" s="33"/>
      <c r="S25" s="2"/>
      <c r="T25" s="1"/>
      <c r="U25" s="2"/>
      <c r="V25" s="2"/>
      <c r="W25" s="2"/>
      <c r="X25" s="2"/>
      <c r="Y25" s="2"/>
      <c r="Z25" s="31"/>
      <c r="AA25" s="31"/>
    </row>
    <row r="26" spans="1:27">
      <c r="A26" s="1"/>
      <c r="B26" s="1"/>
      <c r="C26" s="1"/>
      <c r="D26" s="3"/>
      <c r="E26" s="2"/>
      <c r="F26" s="2"/>
      <c r="G26" s="2"/>
      <c r="H26" s="3"/>
      <c r="I26" s="2"/>
      <c r="J26" s="1"/>
      <c r="K26" s="2"/>
      <c r="L26" s="31"/>
      <c r="M26" s="2"/>
      <c r="N26" s="3"/>
      <c r="O26" s="32"/>
      <c r="P26" s="33"/>
      <c r="Q26" s="33"/>
      <c r="R26" s="33"/>
      <c r="S26" s="2"/>
      <c r="T26" s="1"/>
      <c r="U26" s="2"/>
      <c r="V26" s="2"/>
      <c r="W26" s="2"/>
      <c r="X26" s="2"/>
      <c r="Y26" s="2"/>
      <c r="Z26" s="31"/>
      <c r="AA26" s="31"/>
    </row>
    <row r="27" spans="1:27">
      <c r="A27" s="1"/>
      <c r="B27" s="1"/>
      <c r="C27" s="1"/>
      <c r="D27" s="3"/>
      <c r="E27" s="2"/>
      <c r="F27" s="2"/>
      <c r="G27" s="2"/>
      <c r="H27" s="3"/>
      <c r="I27" s="2"/>
      <c r="J27" s="1"/>
      <c r="K27" s="2"/>
      <c r="L27" s="31"/>
      <c r="M27" s="2"/>
      <c r="N27" s="3"/>
      <c r="O27" s="32"/>
      <c r="P27" s="33"/>
      <c r="Q27" s="33"/>
      <c r="R27" s="33"/>
      <c r="S27" s="2"/>
      <c r="T27" s="1"/>
      <c r="U27" s="2"/>
      <c r="V27" s="2"/>
      <c r="W27" s="2"/>
      <c r="X27" s="2"/>
      <c r="Y27" s="2"/>
      <c r="Z27" s="31"/>
      <c r="AA27" s="31"/>
    </row>
    <row r="28" spans="1:27">
      <c r="A28" s="1"/>
      <c r="B28" s="1"/>
      <c r="C28" s="1"/>
      <c r="D28" s="3"/>
      <c r="E28" s="2"/>
      <c r="F28" s="2"/>
      <c r="G28" s="2"/>
      <c r="H28" s="3"/>
      <c r="I28" s="2"/>
      <c r="J28" s="1"/>
      <c r="K28" s="2"/>
      <c r="L28" s="31"/>
      <c r="M28" s="2"/>
      <c r="N28" s="3"/>
      <c r="O28" s="32"/>
      <c r="P28" s="33"/>
      <c r="Q28" s="33"/>
      <c r="R28" s="33"/>
      <c r="S28" s="2"/>
      <c r="T28" s="1"/>
      <c r="U28" s="2"/>
      <c r="V28" s="2"/>
      <c r="W28" s="2"/>
      <c r="X28" s="2"/>
      <c r="Y28" s="2"/>
      <c r="Z28" s="31"/>
      <c r="AA28" s="31"/>
    </row>
    <row r="29" spans="1:27">
      <c r="A29" s="1"/>
      <c r="B29" s="1"/>
      <c r="C29" s="1"/>
      <c r="D29" s="3"/>
      <c r="E29" s="2"/>
      <c r="F29" s="2"/>
      <c r="G29" s="2"/>
      <c r="H29" s="3"/>
      <c r="I29" s="2"/>
      <c r="J29" s="1"/>
      <c r="K29" s="2"/>
      <c r="L29" s="31"/>
      <c r="M29" s="2"/>
      <c r="N29" s="3"/>
      <c r="O29" s="32"/>
      <c r="P29" s="33"/>
      <c r="Q29" s="33"/>
      <c r="R29" s="33"/>
      <c r="S29" s="2"/>
      <c r="T29" s="1"/>
      <c r="U29" s="2"/>
      <c r="V29" s="2"/>
      <c r="W29" s="2"/>
      <c r="X29" s="2"/>
      <c r="Y29" s="2"/>
      <c r="Z29" s="31"/>
      <c r="AA29" s="31"/>
    </row>
    <row r="30" spans="1:27">
      <c r="A30" s="1"/>
      <c r="B30" s="1"/>
      <c r="C30" s="1"/>
      <c r="D30" s="3"/>
      <c r="E30" s="2"/>
      <c r="F30" s="2"/>
      <c r="G30" s="2"/>
      <c r="H30" s="3"/>
      <c r="I30" s="2"/>
      <c r="J30" s="1"/>
      <c r="K30" s="2"/>
      <c r="L30" s="31"/>
      <c r="M30" s="2"/>
      <c r="N30" s="3"/>
      <c r="O30" s="32"/>
      <c r="P30" s="33"/>
      <c r="Q30" s="33"/>
      <c r="R30" s="33"/>
      <c r="S30" s="2"/>
      <c r="T30" s="1"/>
      <c r="U30" s="2"/>
      <c r="V30" s="2"/>
      <c r="W30" s="2"/>
      <c r="X30" s="2"/>
      <c r="Y30" s="2"/>
      <c r="Z30" s="31"/>
      <c r="AA30" s="31"/>
    </row>
    <row r="31" spans="1:27">
      <c r="A31" s="1"/>
      <c r="B31" s="1"/>
      <c r="C31" s="1"/>
      <c r="D31" s="3"/>
      <c r="E31" s="2"/>
      <c r="F31" s="2"/>
      <c r="G31" s="2"/>
      <c r="H31" s="3"/>
      <c r="I31" s="2"/>
      <c r="J31" s="1"/>
      <c r="K31" s="2"/>
      <c r="L31" s="31"/>
      <c r="M31" s="2"/>
      <c r="N31" s="3"/>
      <c r="O31" s="32"/>
      <c r="P31" s="33"/>
      <c r="Q31" s="33"/>
      <c r="R31" s="33"/>
      <c r="S31" s="2"/>
      <c r="T31" s="1"/>
      <c r="U31" s="2"/>
      <c r="V31" s="2"/>
      <c r="W31" s="2"/>
      <c r="X31" s="2"/>
      <c r="Y31" s="2"/>
      <c r="Z31" s="31"/>
      <c r="AA31" s="31"/>
    </row>
    <row r="32" spans="1:27">
      <c r="A32" s="1"/>
      <c r="B32" s="1"/>
      <c r="C32" s="1"/>
      <c r="D32" s="3"/>
      <c r="E32" s="2"/>
      <c r="F32" s="2"/>
      <c r="G32" s="2"/>
      <c r="H32" s="3"/>
      <c r="I32" s="2"/>
      <c r="J32" s="1"/>
      <c r="K32" s="2"/>
      <c r="L32" s="31"/>
      <c r="M32" s="2"/>
      <c r="N32" s="3"/>
      <c r="O32" s="32"/>
      <c r="P32" s="33"/>
      <c r="Q32" s="33"/>
      <c r="R32" s="33"/>
      <c r="S32" s="2"/>
      <c r="T32" s="1"/>
      <c r="U32" s="2"/>
      <c r="V32" s="2"/>
      <c r="W32" s="2"/>
      <c r="X32" s="2"/>
      <c r="Y32" s="2"/>
      <c r="Z32" s="31"/>
      <c r="AA32" s="31"/>
    </row>
    <row r="33" spans="1:27">
      <c r="A33" s="1"/>
      <c r="B33" s="1"/>
      <c r="C33" s="1"/>
      <c r="D33" s="3"/>
      <c r="E33" s="2"/>
      <c r="F33" s="2"/>
      <c r="G33" s="2"/>
      <c r="H33" s="3"/>
      <c r="I33" s="2"/>
      <c r="J33" s="1"/>
      <c r="K33" s="2"/>
      <c r="L33" s="31"/>
      <c r="M33" s="2"/>
      <c r="N33" s="3"/>
      <c r="O33" s="32"/>
      <c r="P33" s="33"/>
      <c r="Q33" s="33"/>
      <c r="R33" s="33"/>
      <c r="S33" s="2"/>
      <c r="T33" s="1"/>
      <c r="U33" s="2"/>
      <c r="V33" s="2"/>
      <c r="W33" s="2"/>
      <c r="X33" s="2"/>
      <c r="Y33" s="2"/>
      <c r="Z33" s="31"/>
      <c r="AA33" s="31"/>
    </row>
    <row r="34" spans="1:27">
      <c r="A34" s="1"/>
      <c r="B34" s="1"/>
      <c r="C34" s="1"/>
      <c r="D34" s="3"/>
      <c r="E34" s="2"/>
      <c r="F34" s="2"/>
      <c r="G34" s="2"/>
      <c r="H34" s="3"/>
      <c r="I34" s="2"/>
      <c r="J34" s="1"/>
      <c r="K34" s="2"/>
      <c r="L34" s="31"/>
      <c r="M34" s="2"/>
      <c r="N34" s="3"/>
      <c r="O34" s="32"/>
      <c r="P34" s="33"/>
      <c r="Q34" s="33"/>
      <c r="R34" s="33"/>
      <c r="S34" s="2"/>
      <c r="T34" s="1"/>
      <c r="U34" s="2"/>
      <c r="V34" s="2"/>
      <c r="W34" s="2"/>
      <c r="X34" s="2"/>
      <c r="Y34" s="2"/>
      <c r="Z34" s="31"/>
      <c r="AA34" s="31"/>
    </row>
    <row r="35" spans="1:27">
      <c r="A35" s="1"/>
      <c r="B35" s="1"/>
      <c r="C35" s="1"/>
      <c r="D35" s="3"/>
      <c r="E35" s="2"/>
      <c r="F35" s="2"/>
      <c r="G35" s="2"/>
      <c r="H35" s="3"/>
      <c r="I35" s="2"/>
      <c r="J35" s="1"/>
      <c r="K35" s="2"/>
      <c r="L35" s="31"/>
      <c r="M35" s="2"/>
      <c r="N35" s="3"/>
      <c r="O35" s="32"/>
      <c r="P35" s="33"/>
      <c r="Q35" s="33"/>
      <c r="R35" s="33"/>
      <c r="S35" s="2"/>
      <c r="T35" s="1"/>
      <c r="U35" s="2"/>
      <c r="V35" s="2"/>
      <c r="W35" s="2"/>
      <c r="X35" s="2"/>
      <c r="Y35" s="2"/>
      <c r="Z35" s="31"/>
      <c r="AA35" s="31"/>
    </row>
    <row r="36" spans="1:27">
      <c r="A36" s="1"/>
      <c r="B36" s="1"/>
      <c r="C36" s="1"/>
      <c r="D36" s="3"/>
      <c r="E36" s="2"/>
      <c r="F36" s="2"/>
      <c r="G36" s="2"/>
      <c r="H36" s="3"/>
      <c r="I36" s="2"/>
      <c r="J36" s="1"/>
      <c r="K36" s="2"/>
      <c r="L36" s="31"/>
      <c r="M36" s="2"/>
      <c r="N36" s="3"/>
      <c r="O36" s="32"/>
      <c r="P36" s="33"/>
      <c r="Q36" s="33"/>
      <c r="R36" s="33"/>
      <c r="S36" s="2"/>
      <c r="T36" s="1"/>
      <c r="U36" s="2"/>
      <c r="V36" s="2"/>
      <c r="W36" s="2"/>
      <c r="X36" s="2"/>
      <c r="Y36" s="2"/>
      <c r="Z36" s="31"/>
      <c r="AA36" s="31"/>
    </row>
    <row r="37" spans="1:27">
      <c r="A37" s="1"/>
      <c r="B37" s="1"/>
      <c r="C37" s="1"/>
      <c r="D37" s="3"/>
      <c r="E37" s="2"/>
      <c r="F37" s="2"/>
      <c r="G37" s="2"/>
      <c r="H37" s="3"/>
      <c r="I37" s="2"/>
      <c r="J37" s="1"/>
      <c r="K37" s="2"/>
      <c r="L37" s="31"/>
      <c r="M37" s="2"/>
      <c r="N37" s="3"/>
      <c r="O37" s="32"/>
      <c r="P37" s="33"/>
      <c r="Q37" s="33"/>
      <c r="R37" s="33"/>
      <c r="S37" s="2"/>
      <c r="T37" s="1"/>
      <c r="U37" s="2"/>
      <c r="V37" s="2"/>
      <c r="W37" s="2"/>
      <c r="X37" s="2"/>
      <c r="Y37" s="2"/>
      <c r="Z37" s="31"/>
      <c r="AA37" s="31"/>
    </row>
    <row r="38" spans="1:27">
      <c r="A38" s="1"/>
      <c r="B38" s="1"/>
      <c r="C38" s="1"/>
      <c r="D38" s="3"/>
      <c r="E38" s="2"/>
      <c r="F38" s="2"/>
      <c r="G38" s="2"/>
      <c r="H38" s="3"/>
      <c r="I38" s="2"/>
      <c r="J38" s="1"/>
      <c r="K38" s="2"/>
      <c r="L38" s="31"/>
      <c r="M38" s="2"/>
      <c r="N38" s="3"/>
      <c r="O38" s="32"/>
      <c r="P38" s="33"/>
      <c r="Q38" s="33"/>
      <c r="R38" s="33"/>
      <c r="S38" s="2"/>
      <c r="T38" s="1"/>
      <c r="U38" s="2"/>
      <c r="V38" s="2"/>
      <c r="W38" s="2"/>
      <c r="X38" s="2"/>
      <c r="Y38" s="2"/>
      <c r="Z38" s="31"/>
      <c r="AA38" s="31"/>
    </row>
    <row r="39" spans="1:27">
      <c r="A39" s="1"/>
      <c r="B39" s="1"/>
      <c r="C39" s="1"/>
      <c r="D39" s="3"/>
      <c r="E39" s="2"/>
      <c r="F39" s="2"/>
      <c r="G39" s="2"/>
      <c r="H39" s="3"/>
      <c r="I39" s="2"/>
      <c r="J39" s="1"/>
      <c r="K39" s="2"/>
      <c r="L39" s="31"/>
      <c r="M39" s="2"/>
      <c r="N39" s="3"/>
      <c r="O39" s="32"/>
      <c r="P39" s="33"/>
      <c r="Q39" s="33"/>
      <c r="R39" s="33"/>
      <c r="S39" s="2"/>
      <c r="T39" s="1"/>
      <c r="U39" s="2"/>
      <c r="V39" s="2"/>
      <c r="W39" s="2"/>
      <c r="X39" s="2"/>
      <c r="Y39" s="2"/>
      <c r="Z39" s="31"/>
      <c r="AA39" s="31"/>
    </row>
    <row r="40" spans="1:27">
      <c r="A40" s="1"/>
      <c r="B40" s="1"/>
      <c r="C40" s="1"/>
      <c r="D40" s="3"/>
      <c r="E40" s="2"/>
      <c r="F40" s="2"/>
      <c r="G40" s="2"/>
      <c r="H40" s="3"/>
      <c r="I40" s="2"/>
      <c r="J40" s="1"/>
      <c r="K40" s="2"/>
      <c r="L40" s="31"/>
      <c r="M40" s="2"/>
      <c r="N40" s="3"/>
      <c r="O40" s="32"/>
      <c r="P40" s="33"/>
      <c r="Q40" s="33"/>
      <c r="R40" s="33"/>
      <c r="S40" s="2"/>
      <c r="T40" s="1"/>
      <c r="U40" s="2"/>
      <c r="V40" s="2"/>
      <c r="W40" s="2"/>
      <c r="X40" s="2"/>
      <c r="Y40" s="2"/>
      <c r="Z40" s="31"/>
      <c r="AA40" s="31"/>
    </row>
    <row r="41" spans="1:27">
      <c r="A41" s="1"/>
      <c r="B41" s="1"/>
      <c r="C41" s="1"/>
      <c r="D41" s="3"/>
      <c r="E41" s="2"/>
      <c r="F41" s="2"/>
      <c r="G41" s="2"/>
      <c r="H41" s="3"/>
      <c r="I41" s="2"/>
      <c r="J41" s="1"/>
      <c r="K41" s="2"/>
      <c r="L41" s="31"/>
      <c r="M41" s="2"/>
      <c r="N41" s="3"/>
      <c r="O41" s="32"/>
      <c r="P41" s="33"/>
      <c r="Q41" s="33"/>
      <c r="R41" s="33"/>
      <c r="S41" s="2"/>
      <c r="T41" s="1"/>
      <c r="U41" s="2"/>
      <c r="V41" s="2"/>
      <c r="W41" s="2"/>
      <c r="X41" s="2"/>
      <c r="Y41" s="2"/>
      <c r="Z41" s="31"/>
      <c r="AA41" s="31"/>
    </row>
    <row r="42" spans="1:27">
      <c r="A42" s="1"/>
      <c r="B42" s="1"/>
      <c r="C42" s="1"/>
      <c r="D42" s="3"/>
      <c r="E42" s="2"/>
      <c r="F42" s="2"/>
      <c r="G42" s="2"/>
      <c r="H42" s="3"/>
      <c r="I42" s="2"/>
      <c r="J42" s="1"/>
      <c r="K42" s="2"/>
      <c r="L42" s="31"/>
      <c r="M42" s="2"/>
      <c r="N42" s="3"/>
      <c r="O42" s="32"/>
      <c r="P42" s="33"/>
      <c r="Q42" s="33"/>
      <c r="R42" s="33"/>
      <c r="S42" s="2"/>
      <c r="T42" s="1"/>
      <c r="U42" s="2"/>
      <c r="V42" s="2"/>
      <c r="W42" s="2"/>
      <c r="X42" s="2"/>
      <c r="Y42" s="2"/>
      <c r="Z42" s="31"/>
      <c r="AA42" s="31"/>
    </row>
    <row r="43" spans="1:27">
      <c r="A43" s="1"/>
      <c r="B43" s="1"/>
      <c r="C43" s="1"/>
      <c r="D43" s="3"/>
      <c r="E43" s="2"/>
      <c r="F43" s="2"/>
      <c r="G43" s="2"/>
      <c r="H43" s="3"/>
      <c r="I43" s="2"/>
      <c r="J43" s="1"/>
      <c r="K43" s="2"/>
      <c r="L43" s="31"/>
      <c r="M43" s="2"/>
      <c r="N43" s="3"/>
      <c r="O43" s="32"/>
      <c r="P43" s="33"/>
      <c r="Q43" s="33"/>
      <c r="R43" s="33"/>
      <c r="S43" s="2"/>
      <c r="T43" s="1"/>
      <c r="U43" s="2"/>
      <c r="V43" s="2"/>
      <c r="W43" s="2"/>
      <c r="X43" s="2"/>
      <c r="Y43" s="2"/>
      <c r="Z43" s="31"/>
      <c r="AA43" s="31"/>
    </row>
    <row r="44" spans="1:27">
      <c r="A44" s="1"/>
      <c r="B44" s="1"/>
      <c r="C44" s="1"/>
      <c r="D44" s="3"/>
      <c r="E44" s="2"/>
      <c r="F44" s="2"/>
      <c r="G44" s="2"/>
      <c r="H44" s="3"/>
      <c r="I44" s="2"/>
      <c r="J44" s="1"/>
      <c r="K44" s="2"/>
      <c r="L44" s="31"/>
      <c r="M44" s="2"/>
      <c r="N44" s="3"/>
      <c r="O44" s="32"/>
      <c r="P44" s="33"/>
      <c r="Q44" s="33"/>
      <c r="R44" s="33"/>
      <c r="S44" s="2"/>
      <c r="T44" s="1"/>
      <c r="U44" s="2"/>
      <c r="V44" s="2"/>
      <c r="W44" s="2"/>
      <c r="X44" s="2"/>
      <c r="Y44" s="2"/>
      <c r="Z44" s="31"/>
      <c r="AA44" s="31"/>
    </row>
    <row r="45" spans="1:27">
      <c r="A45" s="1"/>
      <c r="B45" s="1"/>
      <c r="C45" s="1"/>
      <c r="D45" s="3"/>
      <c r="E45" s="2"/>
      <c r="F45" s="2"/>
      <c r="G45" s="2"/>
      <c r="H45" s="3"/>
      <c r="I45" s="2"/>
      <c r="J45" s="1"/>
      <c r="K45" s="2"/>
      <c r="L45" s="31"/>
      <c r="M45" s="2"/>
      <c r="N45" s="3"/>
      <c r="O45" s="32"/>
      <c r="P45" s="33"/>
      <c r="Q45" s="33"/>
      <c r="R45" s="33"/>
      <c r="S45" s="2"/>
      <c r="T45" s="1"/>
      <c r="U45" s="2"/>
      <c r="V45" s="2"/>
      <c r="W45" s="2"/>
      <c r="X45" s="2"/>
      <c r="Y45" s="2"/>
      <c r="Z45" s="31"/>
      <c r="AA45" s="31"/>
    </row>
    <row r="46" spans="1:27">
      <c r="A46" s="1"/>
      <c r="B46" s="1"/>
      <c r="C46" s="1"/>
      <c r="D46" s="3"/>
      <c r="E46" s="2"/>
      <c r="F46" s="2"/>
      <c r="G46" s="2"/>
      <c r="H46" s="3"/>
      <c r="I46" s="2"/>
      <c r="J46" s="1"/>
      <c r="K46" s="2"/>
      <c r="L46" s="31"/>
      <c r="M46" s="2"/>
      <c r="N46" s="3"/>
      <c r="O46" s="32"/>
      <c r="P46" s="33"/>
      <c r="Q46" s="33"/>
      <c r="R46" s="33"/>
      <c r="S46" s="2"/>
      <c r="T46" s="1"/>
      <c r="U46" s="2"/>
      <c r="V46" s="2"/>
      <c r="W46" s="2"/>
      <c r="X46" s="2"/>
      <c r="Y46" s="2"/>
      <c r="Z46" s="31"/>
      <c r="AA46" s="31"/>
    </row>
    <row r="47" spans="1:27">
      <c r="A47" s="1"/>
      <c r="B47" s="1"/>
      <c r="C47" s="1"/>
      <c r="D47" s="3"/>
      <c r="E47" s="2"/>
      <c r="F47" s="2"/>
      <c r="G47" s="2"/>
      <c r="H47" s="3"/>
      <c r="I47" s="2"/>
      <c r="J47" s="1"/>
      <c r="K47" s="2"/>
      <c r="L47" s="31"/>
      <c r="M47" s="2"/>
      <c r="N47" s="3"/>
      <c r="O47" s="32"/>
      <c r="P47" s="33"/>
      <c r="Q47" s="33"/>
      <c r="R47" s="33"/>
      <c r="S47" s="2"/>
      <c r="T47" s="1"/>
      <c r="U47" s="2"/>
      <c r="V47" s="2"/>
      <c r="W47" s="2"/>
      <c r="X47" s="2"/>
      <c r="Y47" s="2"/>
      <c r="Z47" s="31"/>
      <c r="AA47" s="31"/>
    </row>
    <row r="48" spans="1:27">
      <c r="A48" s="1"/>
      <c r="B48" s="1"/>
      <c r="C48" s="1"/>
      <c r="D48" s="3"/>
      <c r="E48" s="2"/>
      <c r="F48" s="2"/>
      <c r="G48" s="2"/>
      <c r="H48" s="3"/>
      <c r="I48" s="2"/>
      <c r="J48" s="1"/>
      <c r="K48" s="2"/>
      <c r="L48" s="31"/>
      <c r="M48" s="2"/>
      <c r="N48" s="3"/>
      <c r="O48" s="32"/>
      <c r="P48" s="33"/>
      <c r="Q48" s="33"/>
      <c r="R48" s="33"/>
      <c r="S48" s="2"/>
      <c r="T48" s="1"/>
      <c r="U48" s="2"/>
      <c r="V48" s="2"/>
      <c r="W48" s="2"/>
      <c r="X48" s="2"/>
      <c r="Y48" s="2"/>
      <c r="Z48" s="31"/>
      <c r="AA48" s="31"/>
    </row>
    <row r="49" spans="1:27">
      <c r="A49" s="1"/>
      <c r="B49" s="1"/>
      <c r="C49" s="1"/>
      <c r="D49" s="3"/>
      <c r="E49" s="2"/>
      <c r="F49" s="2"/>
      <c r="G49" s="2"/>
      <c r="H49" s="3"/>
      <c r="I49" s="2"/>
      <c r="J49" s="1"/>
      <c r="K49" s="2"/>
      <c r="L49" s="31"/>
      <c r="M49" s="2"/>
      <c r="N49" s="3"/>
      <c r="O49" s="32"/>
      <c r="P49" s="33"/>
      <c r="Q49" s="33"/>
      <c r="R49" s="33"/>
      <c r="S49" s="2"/>
      <c r="T49" s="1"/>
      <c r="U49" s="2"/>
      <c r="V49" s="2"/>
      <c r="W49" s="2"/>
      <c r="X49" s="2"/>
      <c r="Y49" s="2"/>
      <c r="Z49" s="31"/>
      <c r="AA49" s="31"/>
    </row>
    <row r="50" spans="1:27">
      <c r="A50" s="1"/>
      <c r="B50" s="1"/>
      <c r="C50" s="1"/>
      <c r="D50" s="3"/>
      <c r="E50" s="2"/>
      <c r="F50" s="2"/>
      <c r="G50" s="2"/>
      <c r="H50" s="3"/>
      <c r="I50" s="2"/>
      <c r="J50" s="1"/>
      <c r="K50" s="2"/>
      <c r="L50" s="31"/>
      <c r="M50" s="2"/>
      <c r="N50" s="3"/>
      <c r="O50" s="32"/>
      <c r="P50" s="33"/>
      <c r="Q50" s="33"/>
      <c r="R50" s="33"/>
      <c r="S50" s="2"/>
      <c r="T50" s="1"/>
      <c r="U50" s="2"/>
      <c r="V50" s="2"/>
      <c r="W50" s="2"/>
      <c r="X50" s="2"/>
      <c r="Y50" s="2"/>
      <c r="Z50" s="31"/>
      <c r="AA50" s="31"/>
    </row>
    <row r="51" spans="1:27">
      <c r="A51" s="1"/>
      <c r="B51" s="1"/>
      <c r="C51" s="1"/>
      <c r="D51" s="3"/>
      <c r="E51" s="2"/>
      <c r="F51" s="2"/>
      <c r="G51" s="2"/>
      <c r="H51" s="3"/>
      <c r="I51" s="2"/>
      <c r="J51" s="1"/>
      <c r="K51" s="2"/>
      <c r="L51" s="31"/>
      <c r="M51" s="2"/>
      <c r="N51" s="3"/>
      <c r="O51" s="32"/>
      <c r="P51" s="33"/>
      <c r="Q51" s="33"/>
      <c r="R51" s="33"/>
      <c r="S51" s="2"/>
      <c r="T51" s="1"/>
      <c r="U51" s="2"/>
      <c r="V51" s="2"/>
      <c r="W51" s="2"/>
      <c r="X51" s="2"/>
      <c r="Y51" s="2"/>
      <c r="Z51" s="31"/>
      <c r="AA51" s="31"/>
    </row>
    <row r="52" spans="1:27">
      <c r="A52" s="1"/>
      <c r="B52" s="1"/>
      <c r="C52" s="1"/>
      <c r="D52" s="3"/>
      <c r="E52" s="2"/>
      <c r="F52" s="2"/>
      <c r="G52" s="2"/>
      <c r="H52" s="3"/>
      <c r="I52" s="2"/>
      <c r="J52" s="1"/>
      <c r="K52" s="2"/>
      <c r="L52" s="31"/>
      <c r="M52" s="2"/>
      <c r="N52" s="3"/>
      <c r="O52" s="32"/>
      <c r="P52" s="33"/>
      <c r="Q52" s="33"/>
      <c r="R52" s="33"/>
      <c r="S52" s="2"/>
      <c r="T52" s="1"/>
      <c r="U52" s="2"/>
      <c r="V52" s="2"/>
      <c r="W52" s="2"/>
      <c r="X52" s="2"/>
      <c r="Y52" s="2"/>
      <c r="Z52" s="31"/>
      <c r="AA52" s="31"/>
    </row>
    <row r="53" spans="1:27">
      <c r="A53" s="1"/>
      <c r="B53" s="1"/>
      <c r="C53" s="1"/>
      <c r="D53" s="3"/>
      <c r="E53" s="2"/>
      <c r="F53" s="2"/>
      <c r="G53" s="2"/>
      <c r="H53" s="3"/>
      <c r="I53" s="2"/>
      <c r="J53" s="1"/>
      <c r="K53" s="2"/>
      <c r="L53" s="31"/>
      <c r="M53" s="2"/>
      <c r="N53" s="3"/>
      <c r="O53" s="32"/>
      <c r="P53" s="33"/>
      <c r="Q53" s="33"/>
      <c r="R53" s="33"/>
      <c r="S53" s="2"/>
      <c r="T53" s="1"/>
      <c r="U53" s="2"/>
      <c r="V53" s="2"/>
      <c r="W53" s="2"/>
      <c r="X53" s="2"/>
      <c r="Y53" s="2"/>
      <c r="Z53" s="31"/>
      <c r="AA53" s="31"/>
    </row>
    <row r="54" spans="1:27">
      <c r="A54" s="1"/>
      <c r="B54" s="1"/>
      <c r="C54" s="1"/>
      <c r="D54" s="3"/>
      <c r="E54" s="2"/>
      <c r="F54" s="2"/>
      <c r="G54" s="2"/>
      <c r="H54" s="3"/>
      <c r="I54" s="2"/>
      <c r="J54" s="1"/>
      <c r="K54" s="2"/>
      <c r="L54" s="31"/>
      <c r="M54" s="2"/>
      <c r="N54" s="3"/>
      <c r="O54" s="32"/>
      <c r="P54" s="33"/>
      <c r="Q54" s="33"/>
      <c r="R54" s="33"/>
      <c r="S54" s="2"/>
      <c r="T54" s="1"/>
      <c r="U54" s="2"/>
      <c r="V54" s="2"/>
      <c r="W54" s="2"/>
      <c r="X54" s="2"/>
      <c r="Y54" s="2"/>
      <c r="Z54" s="31"/>
      <c r="AA54" s="31"/>
    </row>
    <row r="55" spans="1:27">
      <c r="A55" s="1"/>
      <c r="B55" s="1"/>
      <c r="C55" s="1"/>
      <c r="D55" s="3"/>
      <c r="E55" s="2"/>
      <c r="F55" s="2"/>
      <c r="G55" s="2"/>
      <c r="H55" s="3"/>
      <c r="I55" s="2"/>
      <c r="J55" s="1"/>
      <c r="K55" s="2"/>
      <c r="L55" s="31"/>
      <c r="M55" s="2"/>
      <c r="N55" s="3"/>
      <c r="O55" s="32"/>
      <c r="P55" s="33"/>
      <c r="Q55" s="33"/>
      <c r="R55" s="33"/>
      <c r="S55" s="2"/>
      <c r="T55" s="1"/>
      <c r="U55" s="2"/>
      <c r="V55" s="2"/>
      <c r="W55" s="2"/>
      <c r="X55" s="2"/>
      <c r="Y55" s="2"/>
      <c r="Z55" s="31"/>
      <c r="AA55" s="31"/>
    </row>
    <row r="56" spans="1:27">
      <c r="A56" s="1"/>
      <c r="B56" s="1"/>
      <c r="C56" s="1"/>
      <c r="D56" s="3"/>
      <c r="E56" s="2"/>
      <c r="F56" s="2"/>
      <c r="G56" s="2"/>
      <c r="H56" s="3"/>
      <c r="I56" s="2"/>
      <c r="J56" s="1"/>
      <c r="K56" s="2"/>
      <c r="L56" s="31"/>
      <c r="M56" s="2"/>
      <c r="N56" s="3"/>
      <c r="O56" s="32"/>
      <c r="P56" s="33"/>
      <c r="Q56" s="33"/>
      <c r="R56" s="33"/>
      <c r="S56" s="2"/>
      <c r="T56" s="1"/>
      <c r="U56" s="2"/>
      <c r="V56" s="2"/>
      <c r="W56" s="2"/>
      <c r="X56" s="2"/>
      <c r="Y56" s="2"/>
      <c r="Z56" s="31"/>
      <c r="AA56" s="31"/>
    </row>
    <row r="57" spans="1:27">
      <c r="A57" s="1"/>
      <c r="B57" s="1"/>
      <c r="C57" s="1"/>
      <c r="D57" s="3"/>
      <c r="E57" s="2"/>
      <c r="F57" s="2"/>
      <c r="G57" s="2"/>
      <c r="H57" s="3"/>
      <c r="I57" s="2"/>
      <c r="J57" s="1"/>
      <c r="K57" s="2"/>
      <c r="L57" s="31"/>
      <c r="M57" s="2"/>
      <c r="N57" s="3"/>
      <c r="O57" s="32"/>
      <c r="P57" s="33"/>
      <c r="Q57" s="33"/>
      <c r="R57" s="33"/>
      <c r="S57" s="2"/>
      <c r="T57" s="1"/>
      <c r="U57" s="2"/>
      <c r="V57" s="2"/>
      <c r="W57" s="2"/>
      <c r="X57" s="2"/>
      <c r="Y57" s="2"/>
      <c r="Z57" s="31"/>
      <c r="AA57" s="31"/>
    </row>
    <row r="58" spans="1:27">
      <c r="A58" s="1"/>
      <c r="B58" s="1"/>
      <c r="C58" s="1"/>
      <c r="D58" s="3"/>
      <c r="E58" s="2"/>
      <c r="F58" s="2"/>
      <c r="G58" s="2"/>
      <c r="H58" s="3"/>
      <c r="I58" s="2"/>
      <c r="J58" s="1"/>
      <c r="K58" s="2"/>
      <c r="L58" s="31"/>
      <c r="M58" s="2"/>
      <c r="N58" s="3"/>
      <c r="O58" s="32"/>
      <c r="P58" s="33"/>
      <c r="Q58" s="33"/>
      <c r="R58" s="33"/>
      <c r="S58" s="2"/>
      <c r="T58" s="1"/>
      <c r="U58" s="2"/>
      <c r="V58" s="2"/>
      <c r="W58" s="2"/>
      <c r="X58" s="2"/>
      <c r="Y58" s="2"/>
      <c r="Z58" s="31"/>
      <c r="AA58" s="31"/>
    </row>
    <row r="59" spans="1:27">
      <c r="A59" s="1"/>
      <c r="B59" s="1"/>
      <c r="C59" s="1"/>
      <c r="D59" s="3"/>
      <c r="E59" s="2"/>
      <c r="F59" s="2"/>
      <c r="G59" s="2"/>
      <c r="H59" s="3"/>
      <c r="I59" s="2"/>
      <c r="J59" s="1"/>
      <c r="K59" s="2"/>
      <c r="L59" s="31"/>
      <c r="M59" s="2"/>
      <c r="N59" s="3"/>
      <c r="O59" s="32"/>
      <c r="P59" s="33"/>
      <c r="Q59" s="33"/>
      <c r="R59" s="33"/>
      <c r="S59" s="2"/>
      <c r="T59" s="1"/>
      <c r="U59" s="2"/>
      <c r="V59" s="2"/>
      <c r="W59" s="2"/>
      <c r="X59" s="2"/>
      <c r="Y59" s="2"/>
      <c r="Z59" s="31"/>
      <c r="AA59" s="31"/>
    </row>
    <row r="60" spans="1:27">
      <c r="A60" s="1"/>
      <c r="B60" s="1"/>
      <c r="C60" s="1"/>
      <c r="D60" s="3"/>
      <c r="E60" s="2"/>
      <c r="F60" s="2"/>
      <c r="G60" s="2"/>
      <c r="H60" s="3"/>
      <c r="I60" s="2"/>
      <c r="J60" s="1"/>
      <c r="K60" s="2"/>
      <c r="L60" s="31"/>
      <c r="M60" s="2"/>
      <c r="N60" s="3"/>
      <c r="O60" s="32"/>
      <c r="P60" s="33"/>
      <c r="Q60" s="33"/>
      <c r="R60" s="33"/>
      <c r="S60" s="2"/>
      <c r="T60" s="1"/>
      <c r="U60" s="2"/>
      <c r="V60" s="2"/>
      <c r="W60" s="2"/>
      <c r="X60" s="2"/>
      <c r="Y60" s="2"/>
      <c r="Z60" s="31"/>
      <c r="AA60" s="31"/>
    </row>
    <row r="61" spans="1:27">
      <c r="A61" s="1"/>
      <c r="B61" s="1"/>
      <c r="C61" s="1"/>
      <c r="D61" s="3"/>
      <c r="E61" s="2"/>
      <c r="F61" s="2"/>
      <c r="G61" s="2"/>
      <c r="H61" s="3"/>
      <c r="I61" s="2"/>
      <c r="J61" s="1"/>
      <c r="K61" s="2"/>
      <c r="L61" s="31"/>
      <c r="M61" s="2"/>
      <c r="N61" s="3"/>
      <c r="O61" s="32"/>
      <c r="P61" s="33"/>
      <c r="Q61" s="33"/>
      <c r="R61" s="33"/>
      <c r="S61" s="2"/>
      <c r="T61" s="1"/>
      <c r="U61" s="2"/>
      <c r="V61" s="2"/>
      <c r="W61" s="2"/>
      <c r="X61" s="2"/>
      <c r="Y61" s="2"/>
      <c r="Z61" s="31"/>
      <c r="AA61" s="31"/>
    </row>
    <row r="62" spans="1:27">
      <c r="A62" s="1"/>
      <c r="B62" s="1"/>
      <c r="C62" s="1"/>
      <c r="D62" s="3"/>
      <c r="E62" s="2"/>
      <c r="F62" s="2"/>
      <c r="G62" s="2"/>
      <c r="H62" s="3"/>
      <c r="I62" s="2"/>
      <c r="J62" s="1"/>
      <c r="K62" s="2"/>
      <c r="L62" s="31"/>
      <c r="M62" s="2"/>
      <c r="N62" s="3"/>
      <c r="O62" s="32"/>
      <c r="P62" s="33"/>
      <c r="Q62" s="33"/>
      <c r="R62" s="33"/>
      <c r="S62" s="2"/>
      <c r="T62" s="1"/>
      <c r="U62" s="2"/>
      <c r="V62" s="2"/>
      <c r="W62" s="2"/>
      <c r="X62" s="2"/>
      <c r="Y62" s="2"/>
      <c r="Z62" s="31"/>
      <c r="AA62" s="31"/>
    </row>
    <row r="63" spans="1:27">
      <c r="A63" s="1"/>
      <c r="B63" s="1"/>
      <c r="C63" s="1"/>
      <c r="D63" s="3"/>
      <c r="E63" s="2"/>
      <c r="F63" s="2"/>
      <c r="G63" s="2"/>
      <c r="H63" s="3"/>
      <c r="I63" s="2"/>
      <c r="J63" s="1"/>
      <c r="K63" s="2"/>
      <c r="L63" s="31"/>
      <c r="M63" s="2"/>
      <c r="N63" s="3"/>
      <c r="O63" s="32"/>
      <c r="P63" s="33"/>
      <c r="Q63" s="33"/>
      <c r="R63" s="33"/>
      <c r="S63" s="2"/>
      <c r="T63" s="1"/>
      <c r="U63" s="2"/>
      <c r="V63" s="2"/>
      <c r="W63" s="2"/>
      <c r="X63" s="2"/>
      <c r="Y63" s="2"/>
      <c r="Z63" s="31"/>
      <c r="AA63" s="31"/>
    </row>
    <row r="64" spans="1:27">
      <c r="A64" s="1"/>
      <c r="B64" s="1"/>
      <c r="C64" s="1"/>
      <c r="D64" s="3"/>
      <c r="E64" s="2"/>
      <c r="F64" s="2"/>
      <c r="G64" s="2"/>
      <c r="H64" s="3"/>
      <c r="I64" s="2"/>
      <c r="J64" s="1"/>
      <c r="K64" s="2"/>
      <c r="L64" s="31"/>
      <c r="M64" s="2"/>
      <c r="N64" s="3"/>
      <c r="O64" s="32"/>
      <c r="P64" s="33"/>
      <c r="Q64" s="33"/>
      <c r="R64" s="33"/>
      <c r="S64" s="2"/>
      <c r="T64" s="1"/>
      <c r="U64" s="2"/>
      <c r="V64" s="2"/>
      <c r="W64" s="2"/>
      <c r="X64" s="2"/>
      <c r="Y64" s="2"/>
      <c r="Z64" s="31"/>
      <c r="AA64" s="31"/>
    </row>
    <row r="65" spans="1:27">
      <c r="A65" s="1"/>
      <c r="B65" s="1"/>
      <c r="C65" s="1"/>
      <c r="D65" s="3"/>
      <c r="E65" s="2"/>
      <c r="F65" s="2"/>
      <c r="G65" s="2"/>
      <c r="H65" s="3"/>
      <c r="I65" s="2"/>
      <c r="J65" s="1"/>
      <c r="K65" s="2"/>
      <c r="L65" s="31"/>
      <c r="M65" s="2"/>
      <c r="N65" s="3"/>
      <c r="O65" s="32"/>
      <c r="P65" s="33"/>
      <c r="Q65" s="33"/>
      <c r="R65" s="33"/>
      <c r="S65" s="2"/>
      <c r="T65" s="1"/>
      <c r="U65" s="2"/>
      <c r="V65" s="2"/>
      <c r="W65" s="2"/>
      <c r="X65" s="2"/>
      <c r="Y65" s="2"/>
      <c r="Z65" s="31"/>
      <c r="AA65" s="31"/>
    </row>
    <row r="66" spans="1:27">
      <c r="A66" s="1"/>
      <c r="B66" s="1"/>
      <c r="C66" s="1"/>
      <c r="D66" s="3"/>
      <c r="E66" s="2"/>
      <c r="F66" s="2"/>
      <c r="G66" s="2"/>
      <c r="H66" s="3"/>
      <c r="I66" s="2"/>
      <c r="J66" s="1"/>
      <c r="K66" s="2"/>
      <c r="L66" s="31"/>
      <c r="M66" s="2"/>
      <c r="N66" s="3"/>
      <c r="O66" s="32"/>
      <c r="P66" s="33"/>
      <c r="Q66" s="33"/>
      <c r="R66" s="33"/>
      <c r="S66" s="2"/>
      <c r="T66" s="1"/>
      <c r="U66" s="2"/>
      <c r="V66" s="2"/>
      <c r="W66" s="2"/>
      <c r="X66" s="2"/>
      <c r="Y66" s="2"/>
      <c r="Z66" s="31"/>
      <c r="AA66" s="31"/>
    </row>
    <row r="67" spans="1:27">
      <c r="A67" s="1"/>
      <c r="B67" s="1"/>
      <c r="C67" s="1"/>
      <c r="D67" s="3"/>
      <c r="E67" s="2"/>
      <c r="F67" s="2"/>
      <c r="G67" s="2"/>
      <c r="H67" s="3"/>
      <c r="I67" s="2"/>
      <c r="J67" s="1"/>
      <c r="K67" s="2"/>
      <c r="L67" s="31"/>
      <c r="M67" s="2"/>
      <c r="N67" s="3"/>
      <c r="O67" s="32"/>
      <c r="P67" s="33"/>
      <c r="Q67" s="33"/>
      <c r="R67" s="33"/>
      <c r="S67" s="2"/>
      <c r="T67" s="1"/>
      <c r="U67" s="2"/>
      <c r="V67" s="2"/>
      <c r="W67" s="2"/>
      <c r="X67" s="2"/>
      <c r="Y67" s="2"/>
      <c r="Z67" s="31"/>
      <c r="AA67" s="31"/>
    </row>
    <row r="68" spans="1:27">
      <c r="A68" s="1"/>
      <c r="B68" s="1"/>
      <c r="C68" s="1"/>
      <c r="D68" s="3"/>
      <c r="E68" s="2"/>
      <c r="F68" s="2"/>
      <c r="G68" s="2"/>
      <c r="H68" s="3"/>
      <c r="I68" s="2"/>
      <c r="J68" s="1"/>
      <c r="K68" s="2"/>
      <c r="L68" s="31"/>
      <c r="M68" s="2"/>
      <c r="N68" s="3"/>
      <c r="O68" s="32"/>
      <c r="P68" s="33"/>
      <c r="Q68" s="33"/>
      <c r="R68" s="33"/>
      <c r="S68" s="2"/>
      <c r="T68" s="1"/>
      <c r="U68" s="2"/>
      <c r="V68" s="2"/>
      <c r="W68" s="2"/>
      <c r="X68" s="2"/>
      <c r="Y68" s="2"/>
      <c r="Z68" s="31"/>
      <c r="AA68" s="31"/>
    </row>
    <row r="69" spans="1:27">
      <c r="A69" s="1"/>
      <c r="B69" s="1"/>
      <c r="C69" s="1"/>
      <c r="D69" s="3"/>
      <c r="E69" s="2"/>
      <c r="F69" s="2"/>
      <c r="G69" s="2"/>
      <c r="H69" s="3"/>
      <c r="I69" s="2"/>
      <c r="J69" s="1"/>
      <c r="K69" s="2"/>
      <c r="L69" s="31"/>
      <c r="M69" s="2"/>
      <c r="N69" s="3"/>
      <c r="O69" s="32"/>
      <c r="P69" s="33"/>
      <c r="Q69" s="33"/>
      <c r="R69" s="33"/>
      <c r="S69" s="2"/>
      <c r="T69" s="1"/>
      <c r="U69" s="2"/>
      <c r="V69" s="2"/>
      <c r="W69" s="2"/>
      <c r="X69" s="2"/>
      <c r="Y69" s="2"/>
      <c r="Z69" s="31"/>
      <c r="AA69" s="31"/>
    </row>
    <row r="70" spans="1:27">
      <c r="A70" s="1"/>
      <c r="B70" s="1"/>
      <c r="C70" s="1"/>
      <c r="D70" s="3"/>
      <c r="E70" s="2"/>
      <c r="F70" s="2"/>
      <c r="G70" s="2"/>
      <c r="H70" s="3"/>
      <c r="I70" s="2"/>
      <c r="J70" s="1"/>
      <c r="K70" s="2"/>
      <c r="L70" s="31"/>
      <c r="M70" s="2"/>
      <c r="N70" s="3"/>
      <c r="O70" s="32"/>
      <c r="P70" s="33"/>
      <c r="Q70" s="33"/>
      <c r="R70" s="33"/>
      <c r="S70" s="2"/>
      <c r="T70" s="1"/>
      <c r="U70" s="2"/>
      <c r="V70" s="2"/>
      <c r="W70" s="2"/>
      <c r="X70" s="2"/>
      <c r="Y70" s="2"/>
      <c r="Z70" s="31"/>
      <c r="AA70" s="31"/>
    </row>
    <row r="71" spans="1:27">
      <c r="A71" s="1"/>
      <c r="B71" s="1"/>
      <c r="C71" s="1"/>
      <c r="D71" s="3"/>
      <c r="E71" s="2"/>
      <c r="F71" s="2"/>
      <c r="G71" s="2"/>
      <c r="H71" s="3"/>
      <c r="I71" s="2"/>
      <c r="J71" s="1"/>
      <c r="K71" s="2"/>
      <c r="L71" s="31"/>
      <c r="M71" s="2"/>
      <c r="N71" s="3"/>
      <c r="O71" s="32"/>
      <c r="P71" s="33"/>
      <c r="Q71" s="33"/>
      <c r="R71" s="33"/>
      <c r="S71" s="2"/>
      <c r="T71" s="1"/>
      <c r="U71" s="2"/>
      <c r="V71" s="2"/>
      <c r="W71" s="2"/>
      <c r="X71" s="2"/>
      <c r="Y71" s="2"/>
      <c r="Z71" s="31"/>
      <c r="AA71" s="31"/>
    </row>
    <row r="72" spans="1:27">
      <c r="A72" s="1"/>
      <c r="B72" s="1"/>
      <c r="C72" s="1"/>
      <c r="D72" s="3"/>
      <c r="E72" s="2"/>
      <c r="F72" s="2"/>
      <c r="G72" s="2"/>
      <c r="H72" s="3"/>
      <c r="I72" s="2"/>
      <c r="J72" s="1"/>
      <c r="K72" s="2"/>
      <c r="L72" s="31"/>
      <c r="M72" s="2"/>
      <c r="N72" s="3"/>
      <c r="O72" s="32"/>
      <c r="P72" s="33"/>
      <c r="Q72" s="33"/>
      <c r="R72" s="33"/>
      <c r="S72" s="2"/>
      <c r="T72" s="1"/>
      <c r="U72" s="2"/>
      <c r="V72" s="2"/>
      <c r="W72" s="2"/>
      <c r="X72" s="2"/>
      <c r="Y72" s="2"/>
      <c r="Z72" s="31"/>
      <c r="AA72" s="31"/>
    </row>
    <row r="73" spans="1:27">
      <c r="A73" s="1"/>
      <c r="B73" s="1"/>
      <c r="C73" s="1"/>
      <c r="D73" s="3"/>
      <c r="E73" s="2"/>
      <c r="F73" s="2"/>
      <c r="G73" s="2"/>
      <c r="H73" s="3"/>
      <c r="I73" s="2"/>
      <c r="J73" s="1"/>
      <c r="K73" s="2"/>
      <c r="L73" s="31"/>
      <c r="M73" s="2"/>
      <c r="N73" s="3"/>
      <c r="O73" s="32"/>
      <c r="P73" s="33"/>
      <c r="Q73" s="33"/>
      <c r="R73" s="33"/>
      <c r="S73" s="2"/>
      <c r="T73" s="1"/>
      <c r="U73" s="2"/>
      <c r="V73" s="2"/>
      <c r="W73" s="2"/>
      <c r="X73" s="2"/>
      <c r="Y73" s="2"/>
      <c r="Z73" s="31"/>
      <c r="AA73" s="31"/>
    </row>
    <row r="74" spans="1:27">
      <c r="A74" s="1"/>
      <c r="B74" s="1"/>
      <c r="C74" s="1"/>
      <c r="D74" s="3"/>
      <c r="E74" s="2"/>
      <c r="F74" s="2"/>
      <c r="G74" s="2"/>
      <c r="H74" s="3"/>
      <c r="I74" s="2"/>
      <c r="J74" s="1"/>
      <c r="K74" s="2"/>
      <c r="L74" s="31"/>
      <c r="M74" s="2"/>
      <c r="N74" s="3"/>
      <c r="O74" s="32"/>
      <c r="P74" s="33"/>
      <c r="Q74" s="33"/>
      <c r="R74" s="33"/>
      <c r="S74" s="2"/>
      <c r="T74" s="1"/>
      <c r="U74" s="2"/>
      <c r="V74" s="2"/>
      <c r="W74" s="2"/>
      <c r="X74" s="2"/>
      <c r="Y74" s="2"/>
      <c r="Z74" s="31"/>
      <c r="AA74" s="31"/>
    </row>
    <row r="75" spans="1:27">
      <c r="A75" s="1"/>
      <c r="B75" s="1"/>
      <c r="C75" s="1"/>
      <c r="D75" s="3"/>
      <c r="E75" s="2"/>
      <c r="F75" s="2"/>
      <c r="G75" s="2"/>
      <c r="H75" s="3"/>
      <c r="I75" s="2"/>
      <c r="J75" s="1"/>
      <c r="K75" s="2"/>
      <c r="L75" s="31"/>
      <c r="M75" s="2"/>
      <c r="N75" s="3"/>
      <c r="O75" s="32"/>
      <c r="P75" s="33"/>
      <c r="Q75" s="33"/>
      <c r="R75" s="33"/>
      <c r="S75" s="2"/>
      <c r="T75" s="1"/>
      <c r="U75" s="2"/>
      <c r="V75" s="2"/>
      <c r="W75" s="2"/>
      <c r="X75" s="2"/>
      <c r="Y75" s="2"/>
      <c r="Z75" s="31"/>
      <c r="AA75" s="31"/>
    </row>
    <row r="76" spans="1:27">
      <c r="A76" s="1"/>
      <c r="B76" s="1"/>
      <c r="C76" s="1"/>
      <c r="D76" s="3"/>
      <c r="E76" s="2"/>
      <c r="F76" s="2"/>
      <c r="G76" s="2"/>
      <c r="H76" s="3"/>
      <c r="I76" s="2"/>
      <c r="J76" s="1"/>
      <c r="K76" s="2"/>
      <c r="L76" s="31"/>
      <c r="M76" s="2"/>
      <c r="N76" s="3"/>
      <c r="O76" s="32"/>
      <c r="P76" s="33"/>
      <c r="Q76" s="33"/>
      <c r="R76" s="33"/>
      <c r="S76" s="2"/>
      <c r="T76" s="1"/>
      <c r="U76" s="2"/>
      <c r="V76" s="2"/>
      <c r="W76" s="2"/>
      <c r="X76" s="2"/>
      <c r="Y76" s="2"/>
      <c r="Z76" s="31"/>
      <c r="AA76" s="31"/>
    </row>
    <row r="77" spans="1:27">
      <c r="A77" s="1"/>
      <c r="B77" s="1"/>
      <c r="C77" s="1"/>
      <c r="D77" s="3"/>
      <c r="E77" s="2"/>
      <c r="F77" s="2"/>
      <c r="G77" s="2"/>
      <c r="H77" s="3"/>
      <c r="I77" s="2"/>
      <c r="J77" s="1"/>
      <c r="K77" s="2"/>
      <c r="L77" s="31"/>
      <c r="M77" s="2"/>
      <c r="N77" s="3"/>
      <c r="O77" s="32"/>
      <c r="P77" s="33"/>
      <c r="Q77" s="33"/>
      <c r="R77" s="33"/>
      <c r="S77" s="2"/>
      <c r="T77" s="1"/>
      <c r="U77" s="2"/>
      <c r="V77" s="2"/>
      <c r="W77" s="2"/>
      <c r="X77" s="2"/>
      <c r="Y77" s="2"/>
      <c r="Z77" s="31"/>
      <c r="AA77" s="31"/>
    </row>
    <row r="78" spans="1:27">
      <c r="A78" s="1"/>
      <c r="B78" s="1"/>
      <c r="C78" s="1"/>
      <c r="D78" s="3"/>
      <c r="E78" s="2"/>
      <c r="F78" s="2"/>
      <c r="G78" s="2"/>
      <c r="H78" s="3"/>
      <c r="I78" s="2"/>
      <c r="J78" s="1"/>
      <c r="K78" s="2"/>
      <c r="L78" s="31"/>
      <c r="M78" s="2"/>
      <c r="N78" s="3"/>
      <c r="O78" s="32"/>
      <c r="P78" s="33"/>
      <c r="Q78" s="33"/>
      <c r="R78" s="33"/>
      <c r="S78" s="2"/>
      <c r="T78" s="1"/>
      <c r="U78" s="2"/>
      <c r="V78" s="2"/>
      <c r="W78" s="2"/>
      <c r="X78" s="2"/>
      <c r="Y78" s="2"/>
      <c r="Z78" s="31"/>
      <c r="AA78" s="31"/>
    </row>
    <row r="79" spans="1:27">
      <c r="A79" s="1"/>
      <c r="B79" s="1"/>
      <c r="C79" s="1"/>
      <c r="D79" s="3"/>
      <c r="E79" s="2"/>
      <c r="F79" s="2"/>
      <c r="G79" s="2"/>
      <c r="H79" s="3"/>
      <c r="I79" s="2"/>
      <c r="J79" s="1"/>
      <c r="K79" s="2"/>
      <c r="L79" s="31"/>
      <c r="M79" s="2"/>
      <c r="N79" s="3"/>
      <c r="O79" s="32"/>
      <c r="P79" s="33"/>
      <c r="Q79" s="33"/>
      <c r="R79" s="33"/>
      <c r="S79" s="2"/>
      <c r="T79" s="1"/>
      <c r="U79" s="2"/>
      <c r="V79" s="2"/>
      <c r="W79" s="2"/>
      <c r="X79" s="2"/>
      <c r="Y79" s="2"/>
      <c r="Z79" s="31"/>
      <c r="AA79" s="31"/>
    </row>
    <row r="80" spans="1:27">
      <c r="A80" s="1"/>
      <c r="B80" s="1"/>
      <c r="C80" s="1"/>
      <c r="D80" s="3"/>
      <c r="E80" s="2"/>
      <c r="F80" s="2"/>
      <c r="G80" s="2"/>
      <c r="H80" s="3"/>
      <c r="I80" s="2"/>
      <c r="J80" s="1"/>
      <c r="K80" s="2"/>
      <c r="L80" s="31"/>
      <c r="M80" s="2"/>
      <c r="N80" s="3"/>
      <c r="O80" s="32"/>
      <c r="P80" s="33"/>
      <c r="Q80" s="33"/>
      <c r="R80" s="33"/>
      <c r="S80" s="2"/>
      <c r="T80" s="1"/>
      <c r="U80" s="2"/>
      <c r="V80" s="2"/>
      <c r="W80" s="2"/>
      <c r="X80" s="2"/>
      <c r="Y80" s="2"/>
      <c r="Z80" s="31"/>
      <c r="AA80" s="31"/>
    </row>
    <row r="81" spans="1:27">
      <c r="A81" s="1"/>
      <c r="B81" s="1"/>
      <c r="C81" s="1"/>
      <c r="D81" s="3"/>
      <c r="E81" s="2"/>
      <c r="F81" s="2"/>
      <c r="G81" s="2"/>
      <c r="H81" s="3"/>
      <c r="I81" s="2"/>
      <c r="J81" s="1"/>
      <c r="K81" s="2"/>
      <c r="L81" s="31"/>
      <c r="M81" s="2"/>
      <c r="N81" s="3"/>
      <c r="O81" s="32"/>
      <c r="P81" s="33"/>
      <c r="Q81" s="33"/>
      <c r="R81" s="33"/>
      <c r="S81" s="2"/>
      <c r="T81" s="1"/>
      <c r="U81" s="2"/>
      <c r="V81" s="2"/>
      <c r="W81" s="2"/>
      <c r="X81" s="2"/>
      <c r="Y81" s="2"/>
      <c r="Z81" s="31"/>
      <c r="AA81" s="31"/>
    </row>
    <row r="82" spans="1:27">
      <c r="A82" s="1"/>
      <c r="B82" s="1"/>
      <c r="C82" s="1"/>
      <c r="D82" s="3"/>
      <c r="E82" s="2"/>
      <c r="F82" s="2"/>
      <c r="G82" s="2"/>
      <c r="H82" s="3"/>
      <c r="I82" s="2"/>
      <c r="J82" s="1"/>
      <c r="K82" s="2"/>
      <c r="L82" s="31"/>
      <c r="M82" s="2"/>
      <c r="N82" s="3"/>
      <c r="O82" s="32"/>
      <c r="P82" s="33"/>
      <c r="Q82" s="33"/>
      <c r="R82" s="33"/>
      <c r="S82" s="2"/>
      <c r="T82" s="1"/>
      <c r="U82" s="2"/>
      <c r="V82" s="2"/>
      <c r="W82" s="2"/>
      <c r="X82" s="2"/>
      <c r="Y82" s="2"/>
      <c r="Z82" s="31"/>
      <c r="AA82" s="31"/>
    </row>
    <row r="83" spans="1:27">
      <c r="A83" s="1"/>
      <c r="B83" s="1"/>
      <c r="C83" s="1"/>
      <c r="D83" s="3"/>
      <c r="E83" s="2"/>
      <c r="F83" s="2"/>
      <c r="G83" s="2"/>
      <c r="H83" s="3"/>
      <c r="I83" s="2"/>
      <c r="J83" s="1"/>
      <c r="K83" s="2"/>
      <c r="L83" s="31"/>
      <c r="M83" s="2"/>
      <c r="N83" s="3"/>
      <c r="O83" s="32"/>
      <c r="P83" s="33"/>
      <c r="Q83" s="33"/>
      <c r="R83" s="33"/>
      <c r="S83" s="2"/>
      <c r="T83" s="1"/>
      <c r="U83" s="2"/>
      <c r="V83" s="2"/>
      <c r="W83" s="2"/>
      <c r="X83" s="2"/>
      <c r="Y83" s="2"/>
      <c r="Z83" s="31"/>
      <c r="AA83" s="31"/>
    </row>
    <row r="84" spans="1:27">
      <c r="A84" s="1"/>
      <c r="B84" s="1"/>
      <c r="C84" s="1"/>
      <c r="D84" s="3"/>
      <c r="E84" s="2"/>
      <c r="F84" s="2"/>
      <c r="G84" s="2"/>
      <c r="H84" s="3"/>
      <c r="I84" s="2"/>
      <c r="J84" s="1"/>
      <c r="K84" s="2"/>
      <c r="L84" s="31"/>
      <c r="M84" s="2"/>
      <c r="N84" s="3"/>
      <c r="O84" s="32"/>
      <c r="P84" s="33"/>
      <c r="Q84" s="33"/>
      <c r="R84" s="33"/>
      <c r="S84" s="2"/>
      <c r="T84" s="1"/>
      <c r="U84" s="2"/>
      <c r="V84" s="2"/>
      <c r="W84" s="2"/>
      <c r="X84" s="2"/>
      <c r="Y84" s="2"/>
      <c r="Z84" s="31"/>
      <c r="AA84" s="31"/>
    </row>
    <row r="85" spans="1:27">
      <c r="A85" s="1"/>
      <c r="B85" s="1"/>
      <c r="C85" s="1"/>
      <c r="D85" s="3"/>
      <c r="E85" s="2"/>
      <c r="F85" s="2"/>
      <c r="G85" s="2"/>
      <c r="H85" s="3"/>
      <c r="I85" s="2"/>
      <c r="J85" s="1"/>
      <c r="K85" s="2"/>
      <c r="L85" s="31"/>
      <c r="M85" s="2"/>
      <c r="N85" s="3"/>
      <c r="O85" s="32"/>
      <c r="P85" s="33"/>
      <c r="Q85" s="33"/>
      <c r="R85" s="33"/>
      <c r="S85" s="2"/>
      <c r="T85" s="1"/>
      <c r="U85" s="2"/>
      <c r="V85" s="2"/>
      <c r="W85" s="2"/>
      <c r="X85" s="2"/>
      <c r="Y85" s="2"/>
      <c r="Z85" s="31"/>
      <c r="AA85" s="31"/>
    </row>
    <row r="86" spans="1:27">
      <c r="A86" s="1"/>
      <c r="B86" s="1"/>
      <c r="C86" s="1"/>
      <c r="D86" s="3"/>
      <c r="E86" s="2"/>
      <c r="F86" s="2"/>
      <c r="G86" s="2"/>
      <c r="H86" s="3"/>
      <c r="I86" s="2"/>
      <c r="J86" s="1"/>
      <c r="K86" s="2"/>
      <c r="L86" s="31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2"/>
      <c r="F87" s="2"/>
      <c r="G87" s="2"/>
      <c r="H87" s="3"/>
      <c r="I87" s="2"/>
      <c r="J87" s="1"/>
      <c r="K87" s="2"/>
      <c r="L87" s="31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2"/>
      <c r="F88" s="2"/>
      <c r="G88" s="2"/>
      <c r="H88" s="3"/>
      <c r="I88" s="2"/>
      <c r="J88" s="1"/>
      <c r="K88" s="2"/>
      <c r="L88" s="31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2"/>
      <c r="F89" s="2"/>
      <c r="G89" s="2"/>
      <c r="H89" s="3"/>
      <c r="I89" s="2"/>
      <c r="J89" s="1"/>
      <c r="K89" s="2"/>
      <c r="L89" s="31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2"/>
      <c r="F90" s="2"/>
      <c r="G90" s="2"/>
      <c r="H90" s="3"/>
      <c r="I90" s="2"/>
      <c r="J90" s="1"/>
      <c r="K90" s="2"/>
      <c r="L90" s="31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2"/>
      <c r="F91" s="2"/>
      <c r="G91" s="2"/>
      <c r="H91" s="3"/>
      <c r="I91" s="2"/>
      <c r="J91" s="1"/>
      <c r="K91" s="2"/>
      <c r="L91" s="31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2"/>
      <c r="F92" s="2"/>
      <c r="G92" s="2"/>
      <c r="H92" s="3"/>
      <c r="I92" s="2"/>
      <c r="J92" s="1"/>
      <c r="K92" s="2"/>
      <c r="L92" s="31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2"/>
      <c r="F93" s="2"/>
      <c r="G93" s="2"/>
      <c r="H93" s="3"/>
      <c r="I93" s="2"/>
      <c r="J93" s="1"/>
      <c r="K93" s="2"/>
      <c r="L93" s="31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2"/>
      <c r="F94" s="2"/>
      <c r="G94" s="2"/>
      <c r="H94" s="3"/>
      <c r="I94" s="2"/>
      <c r="J94" s="1"/>
      <c r="K94" s="2"/>
      <c r="L94" s="31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2"/>
      <c r="F95" s="2"/>
      <c r="G95" s="2"/>
      <c r="H95" s="3"/>
      <c r="I95" s="2"/>
      <c r="J95" s="1"/>
      <c r="K95" s="2"/>
      <c r="L95" s="31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2"/>
      <c r="F96" s="2"/>
      <c r="G96" s="2"/>
      <c r="H96" s="3"/>
      <c r="I96" s="2"/>
      <c r="J96" s="1"/>
      <c r="K96" s="2"/>
      <c r="L96" s="31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2"/>
      <c r="F97" s="2"/>
      <c r="G97" s="2"/>
      <c r="H97" s="3"/>
      <c r="I97" s="2"/>
      <c r="J97" s="1"/>
      <c r="K97" s="2"/>
      <c r="L97" s="31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2"/>
      <c r="F98" s="2"/>
      <c r="G98" s="2"/>
      <c r="H98" s="3"/>
      <c r="I98" s="2"/>
      <c r="J98" s="1"/>
      <c r="K98" s="2"/>
      <c r="L98" s="31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2"/>
      <c r="F99" s="2"/>
      <c r="G99" s="2"/>
      <c r="H99" s="3"/>
      <c r="I99" s="2"/>
      <c r="J99" s="1"/>
      <c r="K99" s="2"/>
      <c r="L99" s="31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2"/>
      <c r="F100" s="2"/>
      <c r="G100" s="2"/>
      <c r="H100" s="3"/>
      <c r="I100" s="2"/>
      <c r="J100" s="1"/>
      <c r="K100" s="2"/>
      <c r="L100" s="31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2"/>
      <c r="F101" s="2"/>
      <c r="G101" s="2"/>
      <c r="H101" s="3"/>
      <c r="I101" s="2"/>
      <c r="J101" s="1"/>
      <c r="K101" s="2"/>
      <c r="L101" s="31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2"/>
      <c r="F102" s="2"/>
      <c r="G102" s="2"/>
      <c r="H102" s="3"/>
      <c r="I102" s="2"/>
      <c r="J102" s="1"/>
      <c r="K102" s="2"/>
      <c r="L102" s="31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2"/>
      <c r="F103" s="2"/>
      <c r="G103" s="2"/>
      <c r="H103" s="3"/>
      <c r="I103" s="2"/>
      <c r="J103" s="1"/>
      <c r="K103" s="2"/>
      <c r="L103" s="31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2"/>
      <c r="F104" s="2"/>
      <c r="G104" s="2"/>
      <c r="H104" s="3"/>
      <c r="I104" s="2"/>
      <c r="J104" s="1"/>
      <c r="K104" s="2"/>
      <c r="L104" s="31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2"/>
      <c r="F105" s="2"/>
      <c r="G105" s="2"/>
      <c r="H105" s="3"/>
      <c r="I105" s="2"/>
      <c r="J105" s="1"/>
      <c r="K105" s="2"/>
      <c r="L105" s="31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2"/>
      <c r="F106" s="2"/>
      <c r="G106" s="2"/>
      <c r="H106" s="3"/>
      <c r="I106" s="2"/>
      <c r="J106" s="1"/>
      <c r="K106" s="2"/>
      <c r="L106" s="3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2"/>
      <c r="F107" s="2"/>
      <c r="G107" s="2"/>
      <c r="H107" s="3"/>
      <c r="I107" s="2"/>
      <c r="J107" s="1"/>
      <c r="K107" s="2"/>
      <c r="L107" s="3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2"/>
      <c r="F108" s="2"/>
      <c r="G108" s="2"/>
      <c r="H108" s="3"/>
      <c r="I108" s="2"/>
      <c r="J108" s="1"/>
      <c r="K108" s="2"/>
      <c r="L108" s="3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2"/>
      <c r="H109" s="3"/>
      <c r="I109" s="2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2"/>
      <c r="H110" s="3"/>
      <c r="I110" s="2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2"/>
      <c r="H111" s="3"/>
      <c r="I111" s="2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2"/>
      <c r="H112" s="3"/>
      <c r="I112" s="2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2"/>
      <c r="H113" s="3"/>
      <c r="I113" s="2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2"/>
      <c r="H114" s="3"/>
      <c r="I114" s="2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2"/>
      <c r="H115" s="3"/>
      <c r="I115" s="2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2"/>
      <c r="H116" s="3"/>
      <c r="I116" s="2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2"/>
      <c r="H117" s="3"/>
      <c r="I117" s="2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2"/>
      <c r="H118" s="3"/>
      <c r="I118" s="2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2"/>
      <c r="H119" s="3"/>
      <c r="I119" s="2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2"/>
      <c r="H120" s="3"/>
      <c r="I120" s="2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2"/>
      <c r="H121" s="3"/>
      <c r="I121" s="2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2"/>
      <c r="H122" s="3"/>
      <c r="I122" s="2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2"/>
      <c r="H123" s="3"/>
      <c r="I123" s="2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2"/>
      <c r="H124" s="3"/>
      <c r="I124" s="2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2"/>
      <c r="H125" s="3"/>
      <c r="I125" s="2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2"/>
      <c r="H126" s="3"/>
      <c r="I126" s="2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2"/>
      <c r="H127" s="3"/>
      <c r="I127" s="2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2"/>
      <c r="H128" s="3"/>
      <c r="I128" s="2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2"/>
      <c r="H129" s="3"/>
      <c r="I129" s="2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2"/>
      <c r="H130" s="3"/>
      <c r="I130" s="2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2"/>
      <c r="H131" s="3"/>
      <c r="I131" s="2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2"/>
      <c r="H132" s="3"/>
      <c r="I132" s="2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2"/>
      <c r="H133" s="3"/>
      <c r="I133" s="2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2"/>
      <c r="H134" s="3"/>
      <c r="I134" s="2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2"/>
      <c r="H135" s="3"/>
      <c r="I135" s="2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2"/>
      <c r="H136" s="3"/>
      <c r="I136" s="2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2"/>
      <c r="H137" s="3"/>
      <c r="I137" s="2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2"/>
      <c r="H138" s="3"/>
      <c r="I138" s="2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2"/>
      <c r="H139" s="3"/>
      <c r="I139" s="2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2"/>
      <c r="H140" s="3"/>
      <c r="I140" s="2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2"/>
      <c r="H141" s="3"/>
      <c r="I141" s="2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2"/>
      <c r="H142" s="3"/>
      <c r="I142" s="2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2"/>
      <c r="H143" s="3"/>
      <c r="I143" s="2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2"/>
      <c r="H144" s="3"/>
      <c r="I144" s="2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2"/>
      <c r="H145" s="3"/>
      <c r="I145" s="2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2"/>
      <c r="H146" s="3"/>
      <c r="I146" s="2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2"/>
      <c r="H147" s="3"/>
      <c r="I147" s="2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2"/>
      <c r="H148" s="3"/>
      <c r="I148" s="2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2"/>
      <c r="H149" s="3"/>
      <c r="I149" s="2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2"/>
      <c r="H150" s="3"/>
      <c r="I150" s="2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2"/>
      <c r="H151" s="3"/>
      <c r="I151" s="2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2"/>
      <c r="H152" s="3"/>
      <c r="I152" s="2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2"/>
      <c r="H153" s="3"/>
      <c r="I153" s="2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2"/>
      <c r="H154" s="3"/>
      <c r="I154" s="2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2"/>
      <c r="H155" s="3"/>
      <c r="I155" s="2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2"/>
      <c r="H156" s="3"/>
      <c r="I156" s="2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2"/>
      <c r="H157" s="3"/>
      <c r="I157" s="2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2"/>
      <c r="H158" s="3"/>
      <c r="I158" s="2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2"/>
      <c r="H159" s="3"/>
      <c r="I159" s="2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2"/>
      <c r="H160" s="3"/>
      <c r="I160" s="2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2"/>
      <c r="H161" s="3"/>
      <c r="I161" s="2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2"/>
      <c r="H162" s="3"/>
      <c r="I162" s="2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2"/>
      <c r="H163" s="3"/>
      <c r="I163" s="2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2"/>
      <c r="H164" s="3"/>
      <c r="I164" s="2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2"/>
      <c r="H165" s="3"/>
      <c r="I165" s="2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2"/>
      <c r="H166" s="3"/>
      <c r="I166" s="2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2"/>
      <c r="H167" s="3"/>
      <c r="I167" s="2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2"/>
      <c r="H168" s="3"/>
      <c r="I168" s="2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2"/>
      <c r="H169" s="3"/>
      <c r="I169" s="2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2"/>
      <c r="H170" s="3"/>
      <c r="I170" s="2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2"/>
      <c r="H171" s="3"/>
      <c r="I171" s="2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2"/>
      <c r="H172" s="3"/>
      <c r="I172" s="2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2"/>
      <c r="H173" s="3"/>
      <c r="I173" s="2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2"/>
      <c r="H174" s="3"/>
      <c r="I174" s="2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2"/>
      <c r="H175" s="3"/>
      <c r="I175" s="2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2"/>
      <c r="H176" s="3"/>
      <c r="I176" s="2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2"/>
      <c r="H177" s="3"/>
      <c r="I177" s="2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2"/>
      <c r="H178" s="3"/>
      <c r="I178" s="2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2"/>
      <c r="H179" s="3"/>
      <c r="I179" s="2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2"/>
      <c r="H180" s="3"/>
      <c r="I180" s="2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2"/>
      <c r="H181" s="3"/>
      <c r="I181" s="2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2"/>
      <c r="H182" s="3"/>
      <c r="I182" s="2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2"/>
      <c r="H183" s="3"/>
      <c r="I183" s="2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2"/>
      <c r="H184" s="3"/>
      <c r="I184" s="2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2"/>
      <c r="H185" s="3"/>
      <c r="I185" s="2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2"/>
      <c r="H186" s="3"/>
      <c r="I186" s="2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2"/>
      <c r="H187" s="3"/>
      <c r="I187" s="2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2"/>
      <c r="H188" s="3"/>
      <c r="I188" s="2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2"/>
      <c r="H189" s="3"/>
      <c r="I189" s="2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2"/>
      <c r="H190" s="3"/>
      <c r="I190" s="2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2"/>
      <c r="H191" s="3"/>
      <c r="I191" s="2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2"/>
      <c r="H192" s="3"/>
      <c r="I192" s="2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2"/>
      <c r="H193" s="3"/>
      <c r="I193" s="2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2"/>
      <c r="H194" s="3"/>
      <c r="I194" s="2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2"/>
      <c r="H195" s="3"/>
      <c r="I195" s="2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2"/>
      <c r="H196" s="3"/>
      <c r="I196" s="2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2"/>
      <c r="H197" s="3"/>
      <c r="I197" s="2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2"/>
      <c r="H198" s="3"/>
      <c r="I198" s="2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2"/>
      <c r="H199" s="3"/>
      <c r="I199" s="2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2"/>
      <c r="H200" s="3"/>
      <c r="I200" s="2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2"/>
      <c r="H201" s="3"/>
      <c r="I201" s="2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6">
    <mergeCell ref="A1:E1"/>
    <mergeCell ref="A2:R2"/>
    <mergeCell ref="P3:R3"/>
    <mergeCell ref="T3:V3"/>
    <mergeCell ref="W3:Y3"/>
    <mergeCell ref="A5:E5"/>
    <mergeCell ref="A6:E6"/>
    <mergeCell ref="A8:E8"/>
    <mergeCell ref="A10:E10"/>
    <mergeCell ref="A19:E19"/>
    <mergeCell ref="A22:E2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3.83333333333333" customWidth="1"/>
    <col min="2" max="2" width="7" customWidth="1"/>
    <col min="3" max="3" width="5.08333333333333" hidden="1" customWidth="1"/>
    <col min="4" max="4" width="18" customWidth="1"/>
    <col min="5" max="5" width="13.8333333333333" customWidth="1"/>
    <col min="6" max="6" width="9.75" customWidth="1"/>
    <col min="7" max="7" width="9.58333333333333" customWidth="1"/>
    <col min="8" max="8" width="22.75" customWidth="1"/>
    <col min="9" max="9" width="6.08333333333333" customWidth="1"/>
    <col min="10" max="10" width="6.5" customWidth="1"/>
    <col min="11" max="11" width="7.25" customWidth="1"/>
    <col min="12" max="12" width="12" customWidth="1"/>
    <col min="13" max="13" width="11.5833333333333" customWidth="1"/>
    <col min="14" max="14" width="17.3333333333333" customWidth="1"/>
    <col min="15" max="15" width="15.8333333333333" customWidth="1"/>
    <col min="16" max="16" width="13.8333333333333" customWidth="1"/>
    <col min="17" max="17" width="16.0833333333333" customWidth="1"/>
    <col min="18" max="18" width="11.5833333333333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1"/>
      <c r="E1" s="1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88" t="s">
        <v>16</v>
      </c>
      <c r="Q3" s="88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88" t="s">
        <v>21</v>
      </c>
      <c r="Q4" s="88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6" t="s">
        <v>1708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80">
        <f>L6+L16+L23+L27+L40+L43+L53</f>
        <v>438119</v>
      </c>
      <c r="M5" s="80"/>
      <c r="N5" s="80"/>
      <c r="O5" s="80"/>
      <c r="P5" s="89">
        <f>P6+P16+P23+P27+P40+P43+P53</f>
        <v>438119</v>
      </c>
      <c r="Q5" s="89">
        <f>Q6+Q16+Q23+Q27+Q40+Q43+Q53</f>
        <v>438119</v>
      </c>
      <c r="R5" s="80"/>
      <c r="S5" s="80">
        <f>S6+S16+S23+S27+S40</f>
        <v>0</v>
      </c>
      <c r="T5" s="36">
        <v>1653</v>
      </c>
      <c r="U5" s="11">
        <v>362</v>
      </c>
      <c r="V5" s="11">
        <v>0</v>
      </c>
      <c r="W5" s="11">
        <f>600*0.4</f>
        <v>240</v>
      </c>
      <c r="X5" s="11">
        <f>800*0.4</f>
        <v>320</v>
      </c>
      <c r="Y5" s="11">
        <v>640</v>
      </c>
      <c r="Z5" s="37">
        <f>SUM(T5*W5+U5*X5+V5*Y5)</f>
        <v>512560</v>
      </c>
      <c r="AA5" s="37">
        <f>SUM(T5*W5+U5*X5+V5*Y5-P5)</f>
        <v>74441</v>
      </c>
    </row>
    <row r="6" ht="29.15" customHeight="1" spans="1:27">
      <c r="A6" s="95" t="s">
        <v>1709</v>
      </c>
      <c r="B6" s="96"/>
      <c r="C6" s="96"/>
      <c r="D6" s="96"/>
      <c r="E6" s="97"/>
      <c r="F6" s="98"/>
      <c r="G6" s="98"/>
      <c r="H6" s="99"/>
      <c r="I6" s="99"/>
      <c r="J6" s="99"/>
      <c r="K6" s="99"/>
      <c r="L6" s="113">
        <f>SUM(L7:L15)</f>
        <v>40400</v>
      </c>
      <c r="M6" s="114"/>
      <c r="N6" s="114"/>
      <c r="O6" s="114"/>
      <c r="P6" s="119">
        <f>SUM(P7:P15)</f>
        <v>40400</v>
      </c>
      <c r="Q6" s="119">
        <f>SUM(Q7:Q15)</f>
        <v>40400</v>
      </c>
      <c r="R6" s="113"/>
      <c r="S6" s="48"/>
      <c r="T6" s="64">
        <v>692</v>
      </c>
      <c r="U6" s="121">
        <v>343</v>
      </c>
      <c r="V6" s="2"/>
      <c r="W6" s="3">
        <v>300</v>
      </c>
      <c r="X6" s="3">
        <v>400</v>
      </c>
      <c r="Y6" s="3">
        <f>800+300</f>
        <v>1100</v>
      </c>
      <c r="Z6" s="66">
        <f>SUM(T6*W6+U6*X6+V6*Y6)*2*0.3</f>
        <v>206880</v>
      </c>
      <c r="AA6" s="66">
        <f>SUM(Z6-P6)</f>
        <v>166480</v>
      </c>
    </row>
    <row r="7" ht="24" customHeight="1" spans="1:27">
      <c r="A7" s="26">
        <v>1</v>
      </c>
      <c r="B7" s="27" t="s">
        <v>47</v>
      </c>
      <c r="C7" s="27"/>
      <c r="D7" s="26" t="s">
        <v>1710</v>
      </c>
      <c r="E7" s="26" t="s">
        <v>1073</v>
      </c>
      <c r="F7" s="26" t="s">
        <v>460</v>
      </c>
      <c r="G7" s="26"/>
      <c r="H7" s="26" t="s">
        <v>1711</v>
      </c>
      <c r="I7" s="26" t="s">
        <v>64</v>
      </c>
      <c r="J7" s="26">
        <v>3500</v>
      </c>
      <c r="K7" s="100">
        <v>1</v>
      </c>
      <c r="L7" s="43">
        <f t="shared" ref="L7:L15" si="0">SUM(J7*K7)</f>
        <v>3500</v>
      </c>
      <c r="M7" s="26" t="s">
        <v>65</v>
      </c>
      <c r="N7" s="26"/>
      <c r="O7" s="26">
        <v>2019.3</v>
      </c>
      <c r="P7" s="44">
        <f>SUM(L7)</f>
        <v>3500</v>
      </c>
      <c r="Q7" s="44">
        <v>3500</v>
      </c>
      <c r="R7" s="44"/>
      <c r="S7" s="26"/>
      <c r="T7" s="154"/>
      <c r="U7" s="153"/>
      <c r="V7" s="153"/>
      <c r="W7" s="153"/>
      <c r="X7" s="153"/>
      <c r="Y7" s="153"/>
      <c r="Z7" s="155"/>
      <c r="AA7" s="155"/>
    </row>
    <row r="8" ht="24" customHeight="1" spans="1:27">
      <c r="A8" s="26">
        <v>2</v>
      </c>
      <c r="B8" s="27" t="s">
        <v>47</v>
      </c>
      <c r="C8" s="27"/>
      <c r="D8" s="26" t="s">
        <v>1710</v>
      </c>
      <c r="E8" s="26" t="s">
        <v>341</v>
      </c>
      <c r="F8" s="26" t="s">
        <v>170</v>
      </c>
      <c r="G8" s="26"/>
      <c r="H8" s="26" t="s">
        <v>1712</v>
      </c>
      <c r="I8" s="26" t="s">
        <v>1713</v>
      </c>
      <c r="J8" s="26">
        <v>63</v>
      </c>
      <c r="K8" s="100">
        <v>100</v>
      </c>
      <c r="L8" s="43">
        <f t="shared" si="0"/>
        <v>6300</v>
      </c>
      <c r="M8" s="26" t="s">
        <v>65</v>
      </c>
      <c r="N8" s="26"/>
      <c r="O8" s="26">
        <v>2019.4</v>
      </c>
      <c r="P8" s="44">
        <v>6300</v>
      </c>
      <c r="Q8" s="44">
        <v>6300</v>
      </c>
      <c r="R8" s="44"/>
      <c r="S8" s="26"/>
      <c r="T8" s="154"/>
      <c r="U8" s="153"/>
      <c r="V8" s="153"/>
      <c r="W8" s="153"/>
      <c r="X8" s="153"/>
      <c r="Y8" s="153"/>
      <c r="Z8" s="155"/>
      <c r="AA8" s="155"/>
    </row>
    <row r="9" ht="24" customHeight="1" spans="1:27">
      <c r="A9" s="26">
        <v>3</v>
      </c>
      <c r="B9" s="27" t="s">
        <v>47</v>
      </c>
      <c r="C9" s="27"/>
      <c r="D9" s="26" t="s">
        <v>1710</v>
      </c>
      <c r="E9" s="26" t="s">
        <v>174</v>
      </c>
      <c r="F9" s="26" t="s">
        <v>170</v>
      </c>
      <c r="G9" s="26"/>
      <c r="H9" s="26" t="s">
        <v>1714</v>
      </c>
      <c r="I9" s="26" t="s">
        <v>1713</v>
      </c>
      <c r="J9" s="26">
        <v>30</v>
      </c>
      <c r="K9" s="100">
        <v>170</v>
      </c>
      <c r="L9" s="43">
        <f t="shared" si="0"/>
        <v>5100</v>
      </c>
      <c r="M9" s="26" t="s">
        <v>65</v>
      </c>
      <c r="N9" s="26"/>
      <c r="O9" s="26">
        <v>2019.5</v>
      </c>
      <c r="P9" s="44">
        <v>5100</v>
      </c>
      <c r="Q9" s="44">
        <v>5100</v>
      </c>
      <c r="R9" s="44"/>
      <c r="S9" s="26"/>
      <c r="T9" s="154"/>
      <c r="U9" s="153"/>
      <c r="V9" s="153"/>
      <c r="W9" s="153"/>
      <c r="X9" s="153"/>
      <c r="Y9" s="153"/>
      <c r="Z9" s="155"/>
      <c r="AA9" s="155"/>
    </row>
    <row r="10" ht="24" customHeight="1" spans="1:27">
      <c r="A10" s="26">
        <v>4</v>
      </c>
      <c r="B10" s="27" t="s">
        <v>47</v>
      </c>
      <c r="C10" s="27"/>
      <c r="D10" s="26" t="s">
        <v>1710</v>
      </c>
      <c r="E10" s="26" t="s">
        <v>1715</v>
      </c>
      <c r="F10" s="26" t="s">
        <v>170</v>
      </c>
      <c r="G10" s="26"/>
      <c r="H10" s="26" t="s">
        <v>1716</v>
      </c>
      <c r="I10" s="26" t="s">
        <v>1713</v>
      </c>
      <c r="J10" s="26">
        <v>30</v>
      </c>
      <c r="K10" s="100">
        <v>70</v>
      </c>
      <c r="L10" s="43">
        <f t="shared" si="0"/>
        <v>2100</v>
      </c>
      <c r="M10" s="26" t="s">
        <v>65</v>
      </c>
      <c r="N10" s="26"/>
      <c r="O10" s="26">
        <v>2019.5</v>
      </c>
      <c r="P10" s="44">
        <v>2100</v>
      </c>
      <c r="Q10" s="44">
        <v>2100</v>
      </c>
      <c r="R10" s="44"/>
      <c r="S10" s="26"/>
      <c r="T10" s="154"/>
      <c r="U10" s="153"/>
      <c r="V10" s="153"/>
      <c r="W10" s="153"/>
      <c r="X10" s="153"/>
      <c r="Y10" s="153"/>
      <c r="Z10" s="155"/>
      <c r="AA10" s="155"/>
    </row>
    <row r="11" ht="24" customHeight="1" spans="1:27">
      <c r="A11" s="26">
        <v>5</v>
      </c>
      <c r="B11" s="27" t="s">
        <v>47</v>
      </c>
      <c r="C11" s="27"/>
      <c r="D11" s="26" t="s">
        <v>1710</v>
      </c>
      <c r="E11" s="26" t="s">
        <v>1717</v>
      </c>
      <c r="F11" s="26" t="s">
        <v>170</v>
      </c>
      <c r="G11" s="26"/>
      <c r="H11" s="26" t="s">
        <v>1718</v>
      </c>
      <c r="I11" s="26" t="s">
        <v>102</v>
      </c>
      <c r="J11" s="26">
        <v>30</v>
      </c>
      <c r="K11" s="100">
        <v>140</v>
      </c>
      <c r="L11" s="43">
        <f t="shared" si="0"/>
        <v>4200</v>
      </c>
      <c r="M11" s="26" t="s">
        <v>65</v>
      </c>
      <c r="N11" s="26"/>
      <c r="O11" s="26">
        <v>2019.5</v>
      </c>
      <c r="P11" s="44">
        <f>SUM(L11)</f>
        <v>4200</v>
      </c>
      <c r="Q11" s="44">
        <v>4200</v>
      </c>
      <c r="R11" s="44"/>
      <c r="S11" s="26"/>
      <c r="T11" s="154"/>
      <c r="U11" s="153"/>
      <c r="V11" s="153"/>
      <c r="W11" s="153"/>
      <c r="X11" s="153"/>
      <c r="Y11" s="153"/>
      <c r="Z11" s="155"/>
      <c r="AA11" s="155"/>
    </row>
    <row r="12" ht="24" customHeight="1" spans="1:27">
      <c r="A12" s="26">
        <v>6</v>
      </c>
      <c r="B12" s="27" t="s">
        <v>47</v>
      </c>
      <c r="C12" s="27"/>
      <c r="D12" s="26" t="s">
        <v>1710</v>
      </c>
      <c r="E12" s="26" t="s">
        <v>174</v>
      </c>
      <c r="F12" s="26" t="s">
        <v>170</v>
      </c>
      <c r="G12" s="26"/>
      <c r="H12" s="26" t="s">
        <v>306</v>
      </c>
      <c r="I12" s="26" t="s">
        <v>114</v>
      </c>
      <c r="J12" s="26">
        <v>50</v>
      </c>
      <c r="K12" s="100">
        <v>100</v>
      </c>
      <c r="L12" s="43">
        <f t="shared" si="0"/>
        <v>5000</v>
      </c>
      <c r="M12" s="26" t="s">
        <v>65</v>
      </c>
      <c r="N12" s="26"/>
      <c r="O12" s="26">
        <v>2019.8</v>
      </c>
      <c r="P12" s="44">
        <f>SUM(L12)</f>
        <v>5000</v>
      </c>
      <c r="Q12" s="44">
        <v>5000</v>
      </c>
      <c r="R12" s="44"/>
      <c r="S12" s="26"/>
      <c r="T12" s="154"/>
      <c r="U12" s="153"/>
      <c r="V12" s="153"/>
      <c r="W12" s="153"/>
      <c r="X12" s="153"/>
      <c r="Y12" s="153"/>
      <c r="Z12" s="155"/>
      <c r="AA12" s="155"/>
    </row>
    <row r="13" ht="24" customHeight="1" spans="1:27">
      <c r="A13" s="26">
        <v>7</v>
      </c>
      <c r="B13" s="27" t="s">
        <v>47</v>
      </c>
      <c r="C13" s="27"/>
      <c r="D13" s="26" t="s">
        <v>1710</v>
      </c>
      <c r="E13" s="26" t="s">
        <v>174</v>
      </c>
      <c r="F13" s="26" t="s">
        <v>170</v>
      </c>
      <c r="G13" s="26"/>
      <c r="H13" s="26" t="s">
        <v>1719</v>
      </c>
      <c r="I13" s="26" t="s">
        <v>114</v>
      </c>
      <c r="J13" s="26">
        <v>840</v>
      </c>
      <c r="K13" s="100">
        <v>5</v>
      </c>
      <c r="L13" s="43">
        <f t="shared" si="0"/>
        <v>4200</v>
      </c>
      <c r="M13" s="26" t="s">
        <v>65</v>
      </c>
      <c r="N13" s="26"/>
      <c r="O13" s="26">
        <v>2019.9</v>
      </c>
      <c r="P13" s="44">
        <f>SUM(L13)</f>
        <v>4200</v>
      </c>
      <c r="Q13" s="44">
        <v>4200</v>
      </c>
      <c r="R13" s="44"/>
      <c r="S13" s="26"/>
      <c r="T13" s="154"/>
      <c r="U13" s="153"/>
      <c r="V13" s="153"/>
      <c r="W13" s="153"/>
      <c r="X13" s="153"/>
      <c r="Y13" s="153"/>
      <c r="Z13" s="155"/>
      <c r="AA13" s="155"/>
    </row>
    <row r="14" ht="24" customHeight="1" spans="1:27">
      <c r="A14" s="26">
        <v>8</v>
      </c>
      <c r="B14" s="27" t="s">
        <v>47</v>
      </c>
      <c r="C14" s="27"/>
      <c r="D14" s="26" t="s">
        <v>1710</v>
      </c>
      <c r="E14" s="26" t="s">
        <v>174</v>
      </c>
      <c r="F14" s="26" t="s">
        <v>170</v>
      </c>
      <c r="G14" s="26"/>
      <c r="H14" s="26" t="s">
        <v>1720</v>
      </c>
      <c r="I14" s="26" t="s">
        <v>1721</v>
      </c>
      <c r="J14" s="26">
        <v>30</v>
      </c>
      <c r="K14" s="26">
        <v>100</v>
      </c>
      <c r="L14" s="43">
        <f t="shared" si="0"/>
        <v>3000</v>
      </c>
      <c r="M14" s="26" t="s">
        <v>65</v>
      </c>
      <c r="N14" s="26"/>
      <c r="O14" s="26">
        <v>2019.8</v>
      </c>
      <c r="P14" s="44">
        <f>SUM(L14)</f>
        <v>3000</v>
      </c>
      <c r="Q14" s="44">
        <v>3000</v>
      </c>
      <c r="R14" s="44"/>
      <c r="S14" s="26"/>
      <c r="T14" s="154"/>
      <c r="U14" s="153"/>
      <c r="V14" s="153"/>
      <c r="W14" s="153"/>
      <c r="X14" s="153"/>
      <c r="Y14" s="153"/>
      <c r="Z14" s="155"/>
      <c r="AA14" s="155"/>
    </row>
    <row r="15" ht="24" customHeight="1" spans="1:27">
      <c r="A15" s="26">
        <v>9</v>
      </c>
      <c r="B15" s="180" t="s">
        <v>47</v>
      </c>
      <c r="C15" s="180"/>
      <c r="D15" s="55" t="s">
        <v>1710</v>
      </c>
      <c r="E15" s="55" t="s">
        <v>1722</v>
      </c>
      <c r="F15" s="26"/>
      <c r="G15" s="26"/>
      <c r="H15" s="26" t="s">
        <v>1723</v>
      </c>
      <c r="I15" s="26" t="s">
        <v>64</v>
      </c>
      <c r="J15" s="26">
        <v>3500</v>
      </c>
      <c r="K15" s="26">
        <v>2</v>
      </c>
      <c r="L15" s="43">
        <f t="shared" si="0"/>
        <v>7000</v>
      </c>
      <c r="M15" s="26" t="s">
        <v>65</v>
      </c>
      <c r="N15" s="26"/>
      <c r="O15" s="26">
        <v>2019.1</v>
      </c>
      <c r="P15" s="44">
        <f>SUM(L15)</f>
        <v>7000</v>
      </c>
      <c r="Q15" s="44">
        <v>7000</v>
      </c>
      <c r="R15" s="44"/>
      <c r="S15" s="26"/>
      <c r="T15" s="154"/>
      <c r="U15" s="153"/>
      <c r="V15" s="153"/>
      <c r="W15" s="153"/>
      <c r="X15" s="153"/>
      <c r="Y15" s="153"/>
      <c r="Z15" s="155"/>
      <c r="AA15" s="155"/>
    </row>
    <row r="16" ht="24" customHeight="1" spans="1:27">
      <c r="A16" s="190" t="s">
        <v>1724</v>
      </c>
      <c r="B16" s="191"/>
      <c r="C16" s="191"/>
      <c r="D16" s="191"/>
      <c r="E16" s="192"/>
      <c r="F16" s="193"/>
      <c r="G16" s="193"/>
      <c r="H16" s="193"/>
      <c r="I16" s="193"/>
      <c r="J16" s="193"/>
      <c r="K16" s="193"/>
      <c r="L16" s="113">
        <f>SUM(L17:L22)</f>
        <v>56000</v>
      </c>
      <c r="M16" s="113"/>
      <c r="N16" s="113"/>
      <c r="O16" s="113"/>
      <c r="P16" s="119">
        <f>SUM(P17:P22)</f>
        <v>56000</v>
      </c>
      <c r="Q16" s="119">
        <f>SUM(Q17:Q22)</f>
        <v>56000</v>
      </c>
      <c r="R16" s="199">
        <f>SUM(P16-Q16)</f>
        <v>0</v>
      </c>
      <c r="S16" s="26"/>
      <c r="T16" s="154">
        <v>424</v>
      </c>
      <c r="U16" s="153"/>
      <c r="V16" s="153"/>
      <c r="W16" s="153">
        <v>300</v>
      </c>
      <c r="X16" s="153">
        <v>400</v>
      </c>
      <c r="Y16" s="153">
        <f>800+300</f>
        <v>1100</v>
      </c>
      <c r="Z16" s="155">
        <f>SUM(T16*W16+U16*X16+V16*Y16)*2*0.3</f>
        <v>76320</v>
      </c>
      <c r="AA16" s="155">
        <f>SUM(Z16-P16)</f>
        <v>20320</v>
      </c>
    </row>
    <row r="17" ht="24" customHeight="1" spans="1:27">
      <c r="A17" s="150">
        <v>1</v>
      </c>
      <c r="B17" s="27" t="s">
        <v>47</v>
      </c>
      <c r="C17" s="100"/>
      <c r="D17" s="26" t="s">
        <v>1724</v>
      </c>
      <c r="E17" s="26" t="s">
        <v>1725</v>
      </c>
      <c r="F17" s="26" t="s">
        <v>764</v>
      </c>
      <c r="G17" s="26" t="s">
        <v>1726</v>
      </c>
      <c r="H17" s="26" t="s">
        <v>1727</v>
      </c>
      <c r="I17" s="26" t="s">
        <v>309</v>
      </c>
      <c r="J17" s="26">
        <v>500</v>
      </c>
      <c r="K17" s="100">
        <v>16</v>
      </c>
      <c r="L17" s="43">
        <f t="shared" ref="L17:L22" si="1">SUM(J17*K17)</f>
        <v>8000</v>
      </c>
      <c r="M17" s="26" t="s">
        <v>65</v>
      </c>
      <c r="N17" s="26"/>
      <c r="O17" s="26">
        <v>2019.04</v>
      </c>
      <c r="P17" s="44">
        <v>8000</v>
      </c>
      <c r="Q17" s="44">
        <v>8000</v>
      </c>
      <c r="R17" s="44"/>
      <c r="S17" s="153"/>
      <c r="T17" s="154"/>
      <c r="U17" s="153"/>
      <c r="V17" s="153"/>
      <c r="W17" s="153"/>
      <c r="X17" s="153"/>
      <c r="Y17" s="153"/>
      <c r="Z17" s="155"/>
      <c r="AA17" s="155"/>
    </row>
    <row r="18" ht="24" customHeight="1" spans="1:27">
      <c r="A18" s="150">
        <v>2</v>
      </c>
      <c r="B18" s="27" t="s">
        <v>47</v>
      </c>
      <c r="C18" s="100"/>
      <c r="D18" s="26" t="s">
        <v>1724</v>
      </c>
      <c r="E18" s="26" t="s">
        <v>1728</v>
      </c>
      <c r="F18" s="26" t="s">
        <v>764</v>
      </c>
      <c r="G18" s="26" t="s">
        <v>1726</v>
      </c>
      <c r="H18" s="26" t="s">
        <v>1727</v>
      </c>
      <c r="I18" s="26" t="s">
        <v>309</v>
      </c>
      <c r="J18" s="26">
        <v>500</v>
      </c>
      <c r="K18" s="100">
        <v>30</v>
      </c>
      <c r="L18" s="43">
        <f t="shared" si="1"/>
        <v>15000</v>
      </c>
      <c r="M18" s="26" t="s">
        <v>1729</v>
      </c>
      <c r="N18" s="26"/>
      <c r="O18" s="26">
        <v>2019.06</v>
      </c>
      <c r="P18" s="44">
        <v>15000</v>
      </c>
      <c r="Q18" s="44">
        <v>15000</v>
      </c>
      <c r="R18" s="44"/>
      <c r="S18" s="153"/>
      <c r="T18" s="154"/>
      <c r="U18" s="153"/>
      <c r="V18" s="153"/>
      <c r="W18" s="153"/>
      <c r="X18" s="153"/>
      <c r="Y18" s="153"/>
      <c r="Z18" s="155"/>
      <c r="AA18" s="155"/>
    </row>
    <row r="19" ht="24" customHeight="1" spans="1:27">
      <c r="A19" s="150">
        <v>3</v>
      </c>
      <c r="B19" s="27" t="s">
        <v>47</v>
      </c>
      <c r="C19" s="100"/>
      <c r="D19" s="26" t="s">
        <v>1724</v>
      </c>
      <c r="E19" s="26" t="s">
        <v>1730</v>
      </c>
      <c r="F19" s="26" t="s">
        <v>170</v>
      </c>
      <c r="G19" s="26" t="s">
        <v>767</v>
      </c>
      <c r="H19" s="26" t="s">
        <v>1731</v>
      </c>
      <c r="I19" s="26" t="s">
        <v>1732</v>
      </c>
      <c r="J19" s="26">
        <v>100</v>
      </c>
      <c r="K19" s="100">
        <v>50</v>
      </c>
      <c r="L19" s="43">
        <f t="shared" si="1"/>
        <v>5000</v>
      </c>
      <c r="M19" s="26" t="s">
        <v>1729</v>
      </c>
      <c r="N19" s="26"/>
      <c r="O19" s="26">
        <v>2019.07</v>
      </c>
      <c r="P19" s="44">
        <v>5000</v>
      </c>
      <c r="Q19" s="44">
        <v>5000</v>
      </c>
      <c r="R19" s="44"/>
      <c r="S19" s="153"/>
      <c r="T19" s="154"/>
      <c r="U19" s="153"/>
      <c r="V19" s="153"/>
      <c r="W19" s="153"/>
      <c r="X19" s="153"/>
      <c r="Y19" s="153"/>
      <c r="Z19" s="155"/>
      <c r="AA19" s="155"/>
    </row>
    <row r="20" ht="24" customHeight="1" spans="1:27">
      <c r="A20" s="150">
        <v>4</v>
      </c>
      <c r="B20" s="27" t="s">
        <v>47</v>
      </c>
      <c r="C20" s="100"/>
      <c r="D20" s="26" t="s">
        <v>1724</v>
      </c>
      <c r="E20" s="26" t="s">
        <v>1733</v>
      </c>
      <c r="F20" s="26" t="s">
        <v>170</v>
      </c>
      <c r="G20" s="26" t="s">
        <v>767</v>
      </c>
      <c r="H20" s="26" t="s">
        <v>1734</v>
      </c>
      <c r="I20" s="26" t="s">
        <v>1732</v>
      </c>
      <c r="J20" s="26">
        <v>200</v>
      </c>
      <c r="K20" s="100">
        <v>70</v>
      </c>
      <c r="L20" s="43">
        <f t="shared" si="1"/>
        <v>14000</v>
      </c>
      <c r="M20" s="26" t="s">
        <v>1729</v>
      </c>
      <c r="N20" s="26"/>
      <c r="O20" s="26">
        <v>2019.09</v>
      </c>
      <c r="P20" s="44">
        <v>14000</v>
      </c>
      <c r="Q20" s="44">
        <v>14000</v>
      </c>
      <c r="R20" s="44"/>
      <c r="S20" s="153"/>
      <c r="T20" s="154"/>
      <c r="U20" s="153"/>
      <c r="V20" s="153"/>
      <c r="W20" s="153"/>
      <c r="X20" s="153"/>
      <c r="Y20" s="153"/>
      <c r="Z20" s="155"/>
      <c r="AA20" s="155"/>
    </row>
    <row r="21" ht="24" customHeight="1" spans="1:27">
      <c r="A21" s="150">
        <v>5</v>
      </c>
      <c r="B21" s="27" t="s">
        <v>47</v>
      </c>
      <c r="C21" s="100"/>
      <c r="D21" s="26" t="s">
        <v>1724</v>
      </c>
      <c r="E21" s="26" t="s">
        <v>1735</v>
      </c>
      <c r="F21" s="26" t="s">
        <v>170</v>
      </c>
      <c r="G21" s="26" t="s">
        <v>767</v>
      </c>
      <c r="H21" s="26" t="s">
        <v>1736</v>
      </c>
      <c r="I21" s="26" t="s">
        <v>1732</v>
      </c>
      <c r="J21" s="26">
        <v>100</v>
      </c>
      <c r="K21" s="100">
        <v>60</v>
      </c>
      <c r="L21" s="43">
        <f t="shared" si="1"/>
        <v>6000</v>
      </c>
      <c r="M21" s="26" t="s">
        <v>1729</v>
      </c>
      <c r="N21" s="26"/>
      <c r="O21" s="26">
        <v>2019.11</v>
      </c>
      <c r="P21" s="44">
        <v>6000</v>
      </c>
      <c r="Q21" s="44">
        <v>6000</v>
      </c>
      <c r="R21" s="44"/>
      <c r="S21" s="153"/>
      <c r="T21" s="154"/>
      <c r="U21" s="153"/>
      <c r="V21" s="153"/>
      <c r="W21" s="153"/>
      <c r="X21" s="153"/>
      <c r="Y21" s="153"/>
      <c r="Z21" s="155"/>
      <c r="AA21" s="155"/>
    </row>
    <row r="22" ht="24" customHeight="1" spans="1:27">
      <c r="A22" s="150">
        <v>6</v>
      </c>
      <c r="B22" s="27" t="s">
        <v>47</v>
      </c>
      <c r="C22" s="100"/>
      <c r="D22" s="26" t="s">
        <v>1724</v>
      </c>
      <c r="E22" s="26" t="s">
        <v>1737</v>
      </c>
      <c r="F22" s="26" t="s">
        <v>170</v>
      </c>
      <c r="G22" s="26" t="s">
        <v>767</v>
      </c>
      <c r="H22" s="26" t="s">
        <v>1738</v>
      </c>
      <c r="I22" s="26" t="s">
        <v>1732</v>
      </c>
      <c r="J22" s="26">
        <v>100</v>
      </c>
      <c r="K22" s="100">
        <v>80</v>
      </c>
      <c r="L22" s="43">
        <f t="shared" si="1"/>
        <v>8000</v>
      </c>
      <c r="M22" s="26" t="s">
        <v>1729</v>
      </c>
      <c r="N22" s="26"/>
      <c r="O22" s="26">
        <v>2019.12</v>
      </c>
      <c r="P22" s="44">
        <v>8000</v>
      </c>
      <c r="Q22" s="44">
        <v>8000</v>
      </c>
      <c r="R22" s="44"/>
      <c r="S22" s="153"/>
      <c r="T22" s="154"/>
      <c r="U22" s="153"/>
      <c r="V22" s="153"/>
      <c r="W22" s="153"/>
      <c r="X22" s="153"/>
      <c r="Y22" s="153"/>
      <c r="Z22" s="155"/>
      <c r="AA22" s="155"/>
    </row>
    <row r="23" ht="24" customHeight="1" spans="1:27">
      <c r="A23" s="194" t="s">
        <v>1739</v>
      </c>
      <c r="B23" s="194"/>
      <c r="C23" s="194"/>
      <c r="D23" s="194"/>
      <c r="E23" s="194"/>
      <c r="F23" s="26"/>
      <c r="G23" s="26"/>
      <c r="H23" s="26"/>
      <c r="I23" s="26"/>
      <c r="J23" s="43"/>
      <c r="K23" s="26"/>
      <c r="L23" s="113">
        <f>SUM(L24:L26)</f>
        <v>66400</v>
      </c>
      <c r="M23" s="113"/>
      <c r="N23" s="113"/>
      <c r="O23" s="113"/>
      <c r="P23" s="119">
        <f>SUM(P24:P26)</f>
        <v>66400</v>
      </c>
      <c r="Q23" s="119">
        <f>SUM(Q24:Q26)</f>
        <v>66400</v>
      </c>
      <c r="R23" s="44"/>
      <c r="S23" s="153"/>
      <c r="T23" s="154"/>
      <c r="U23" s="153"/>
      <c r="V23" s="153"/>
      <c r="W23" s="153"/>
      <c r="X23" s="153"/>
      <c r="Y23" s="153"/>
      <c r="Z23" s="155"/>
      <c r="AA23" s="155"/>
    </row>
    <row r="24" ht="24" customHeight="1" spans="1:27">
      <c r="A24" s="43">
        <v>1</v>
      </c>
      <c r="B24" s="27" t="s">
        <v>47</v>
      </c>
      <c r="C24" s="43"/>
      <c r="D24" s="26" t="s">
        <v>1739</v>
      </c>
      <c r="E24" s="26" t="s">
        <v>233</v>
      </c>
      <c r="F24" s="26" t="s">
        <v>1740</v>
      </c>
      <c r="G24" s="26" t="s">
        <v>1741</v>
      </c>
      <c r="H24" s="26" t="s">
        <v>233</v>
      </c>
      <c r="I24" s="26" t="s">
        <v>64</v>
      </c>
      <c r="J24" s="26">
        <v>3000</v>
      </c>
      <c r="K24" s="100">
        <v>3</v>
      </c>
      <c r="L24" s="43">
        <f>SUM(J24*K24)</f>
        <v>9000</v>
      </c>
      <c r="M24" s="26" t="s">
        <v>65</v>
      </c>
      <c r="N24" s="26"/>
      <c r="O24" s="26">
        <v>2019.4</v>
      </c>
      <c r="P24" s="44">
        <v>9000</v>
      </c>
      <c r="Q24" s="44">
        <v>9000</v>
      </c>
      <c r="R24" s="44"/>
      <c r="S24" s="153"/>
      <c r="T24" s="154"/>
      <c r="U24" s="153"/>
      <c r="V24" s="153"/>
      <c r="W24" s="153"/>
      <c r="X24" s="153"/>
      <c r="Y24" s="153"/>
      <c r="Z24" s="155"/>
      <c r="AA24" s="155"/>
    </row>
    <row r="25" ht="24" customHeight="1" spans="1:27">
      <c r="A25" s="43">
        <v>2</v>
      </c>
      <c r="B25" s="195" t="s">
        <v>47</v>
      </c>
      <c r="C25" s="154"/>
      <c r="D25" s="196" t="s">
        <v>1739</v>
      </c>
      <c r="E25" s="196" t="s">
        <v>1742</v>
      </c>
      <c r="F25" s="26" t="s">
        <v>170</v>
      </c>
      <c r="G25" s="26" t="s">
        <v>174</v>
      </c>
      <c r="H25" s="26" t="s">
        <v>1742</v>
      </c>
      <c r="I25" s="26" t="s">
        <v>290</v>
      </c>
      <c r="J25" s="26">
        <v>500</v>
      </c>
      <c r="K25" s="100">
        <v>50</v>
      </c>
      <c r="L25" s="43">
        <f>SUM(J25*K25)</f>
        <v>25000</v>
      </c>
      <c r="M25" s="26" t="s">
        <v>65</v>
      </c>
      <c r="N25" s="26"/>
      <c r="O25" s="26">
        <v>2019.6</v>
      </c>
      <c r="P25" s="44">
        <v>25000</v>
      </c>
      <c r="Q25" s="44">
        <v>25000</v>
      </c>
      <c r="R25" s="44"/>
      <c r="S25" s="153"/>
      <c r="T25" s="154"/>
      <c r="U25" s="153"/>
      <c r="V25" s="153"/>
      <c r="W25" s="153"/>
      <c r="X25" s="153"/>
      <c r="Y25" s="153"/>
      <c r="Z25" s="155"/>
      <c r="AA25" s="155"/>
    </row>
    <row r="26" ht="24" customHeight="1" spans="1:27">
      <c r="A26" s="43">
        <v>3</v>
      </c>
      <c r="B26" s="27" t="s">
        <v>47</v>
      </c>
      <c r="C26" s="43"/>
      <c r="D26" s="26" t="s">
        <v>1739</v>
      </c>
      <c r="E26" s="26" t="s">
        <v>1743</v>
      </c>
      <c r="F26" s="26" t="s">
        <v>170</v>
      </c>
      <c r="G26" s="26" t="s">
        <v>174</v>
      </c>
      <c r="H26" s="26" t="s">
        <v>1743</v>
      </c>
      <c r="I26" s="26" t="s">
        <v>290</v>
      </c>
      <c r="J26" s="26">
        <v>18</v>
      </c>
      <c r="K26" s="100">
        <v>1800</v>
      </c>
      <c r="L26" s="43">
        <f>SUM(J26*K26)</f>
        <v>32400</v>
      </c>
      <c r="M26" s="26" t="s">
        <v>65</v>
      </c>
      <c r="N26" s="26"/>
      <c r="O26" s="26">
        <v>2019.8</v>
      </c>
      <c r="P26" s="44">
        <v>32400</v>
      </c>
      <c r="Q26" s="44">
        <v>32400</v>
      </c>
      <c r="R26" s="44"/>
      <c r="S26" s="153"/>
      <c r="T26" s="154"/>
      <c r="U26" s="153"/>
      <c r="V26" s="153"/>
      <c r="W26" s="153"/>
      <c r="X26" s="153"/>
      <c r="Y26" s="153"/>
      <c r="Z26" s="155"/>
      <c r="AA26" s="155"/>
    </row>
    <row r="27" ht="24" customHeight="1" spans="1:27">
      <c r="A27" s="197" t="s">
        <v>1744</v>
      </c>
      <c r="B27" s="197"/>
      <c r="C27" s="197"/>
      <c r="D27" s="197"/>
      <c r="E27" s="197"/>
      <c r="F27" s="26"/>
      <c r="G27" s="26"/>
      <c r="H27" s="26"/>
      <c r="I27" s="26"/>
      <c r="J27" s="43"/>
      <c r="K27" s="26"/>
      <c r="L27" s="113">
        <f>SUM(L28:L39)</f>
        <v>80700</v>
      </c>
      <c r="M27" s="113"/>
      <c r="N27" s="113"/>
      <c r="O27" s="113"/>
      <c r="P27" s="119">
        <f>SUM(P28:P39)</f>
        <v>80700</v>
      </c>
      <c r="Q27" s="119">
        <f>SUM(Q28:Q39)</f>
        <v>80700</v>
      </c>
      <c r="R27" s="44"/>
      <c r="S27" s="153"/>
      <c r="T27" s="154"/>
      <c r="U27" s="153"/>
      <c r="V27" s="153"/>
      <c r="W27" s="153"/>
      <c r="X27" s="153"/>
      <c r="Y27" s="153"/>
      <c r="Z27" s="155"/>
      <c r="AA27" s="155"/>
    </row>
    <row r="28" ht="24" customHeight="1" spans="1:27">
      <c r="A28" s="150">
        <v>1</v>
      </c>
      <c r="B28" s="27" t="s">
        <v>47</v>
      </c>
      <c r="C28" s="100"/>
      <c r="D28" s="26" t="s">
        <v>1744</v>
      </c>
      <c r="E28" s="26" t="s">
        <v>154</v>
      </c>
      <c r="F28" s="26" t="s">
        <v>994</v>
      </c>
      <c r="G28" s="26" t="s">
        <v>62</v>
      </c>
      <c r="H28" s="26" t="s">
        <v>1745</v>
      </c>
      <c r="I28" s="26" t="s">
        <v>64</v>
      </c>
      <c r="J28" s="26">
        <v>5700</v>
      </c>
      <c r="K28" s="100">
        <v>3</v>
      </c>
      <c r="L28" s="43">
        <f t="shared" ref="L28:L39" si="2">SUM(J28*K28)</f>
        <v>17100</v>
      </c>
      <c r="M28" s="26" t="s">
        <v>65</v>
      </c>
      <c r="N28" s="26"/>
      <c r="O28" s="129">
        <v>43586</v>
      </c>
      <c r="P28" s="44">
        <v>17100</v>
      </c>
      <c r="Q28" s="44">
        <v>17100</v>
      </c>
      <c r="R28" s="44"/>
      <c r="S28" s="153"/>
      <c r="T28" s="154"/>
      <c r="U28" s="153"/>
      <c r="V28" s="153"/>
      <c r="W28" s="153"/>
      <c r="X28" s="153"/>
      <c r="Y28" s="153"/>
      <c r="Z28" s="155"/>
      <c r="AA28" s="155"/>
    </row>
    <row r="29" ht="24" customHeight="1" spans="1:27">
      <c r="A29" s="150">
        <v>2</v>
      </c>
      <c r="B29" s="27" t="s">
        <v>47</v>
      </c>
      <c r="C29" s="100"/>
      <c r="D29" s="26" t="s">
        <v>1744</v>
      </c>
      <c r="E29" s="26" t="s">
        <v>163</v>
      </c>
      <c r="F29" s="26" t="s">
        <v>1746</v>
      </c>
      <c r="G29" s="26" t="s">
        <v>62</v>
      </c>
      <c r="H29" s="26" t="s">
        <v>1747</v>
      </c>
      <c r="I29" s="26" t="s">
        <v>290</v>
      </c>
      <c r="J29" s="26">
        <v>750</v>
      </c>
      <c r="K29" s="100">
        <v>6</v>
      </c>
      <c r="L29" s="43">
        <f t="shared" si="2"/>
        <v>4500</v>
      </c>
      <c r="M29" s="26" t="s">
        <v>65</v>
      </c>
      <c r="N29" s="26"/>
      <c r="O29" s="129">
        <v>43587</v>
      </c>
      <c r="P29" s="44">
        <v>4500</v>
      </c>
      <c r="Q29" s="44">
        <v>4500</v>
      </c>
      <c r="R29" s="44"/>
      <c r="S29" s="153"/>
      <c r="T29" s="154"/>
      <c r="U29" s="153"/>
      <c r="V29" s="153"/>
      <c r="W29" s="153"/>
      <c r="X29" s="153"/>
      <c r="Y29" s="153"/>
      <c r="Z29" s="155"/>
      <c r="AA29" s="155"/>
    </row>
    <row r="30" ht="24" customHeight="1" spans="1:27">
      <c r="A30" s="150">
        <v>3</v>
      </c>
      <c r="B30" s="27" t="s">
        <v>47</v>
      </c>
      <c r="C30" s="100"/>
      <c r="D30" s="26" t="s">
        <v>1744</v>
      </c>
      <c r="E30" s="26" t="s">
        <v>1748</v>
      </c>
      <c r="F30" s="26" t="s">
        <v>1740</v>
      </c>
      <c r="G30" s="26" t="s">
        <v>62</v>
      </c>
      <c r="H30" s="26" t="s">
        <v>1749</v>
      </c>
      <c r="I30" s="26" t="s">
        <v>64</v>
      </c>
      <c r="J30" s="26">
        <v>350</v>
      </c>
      <c r="K30" s="100">
        <v>12</v>
      </c>
      <c r="L30" s="43">
        <f t="shared" si="2"/>
        <v>4200</v>
      </c>
      <c r="M30" s="26" t="s">
        <v>65</v>
      </c>
      <c r="N30" s="26"/>
      <c r="O30" s="129">
        <v>43588</v>
      </c>
      <c r="P30" s="44">
        <v>4200</v>
      </c>
      <c r="Q30" s="44">
        <v>4200</v>
      </c>
      <c r="R30" s="44"/>
      <c r="S30" s="153"/>
      <c r="T30" s="154"/>
      <c r="U30" s="153"/>
      <c r="V30" s="153"/>
      <c r="W30" s="153"/>
      <c r="X30" s="153"/>
      <c r="Y30" s="153"/>
      <c r="Z30" s="155"/>
      <c r="AA30" s="155"/>
    </row>
    <row r="31" ht="24" customHeight="1" spans="1:27">
      <c r="A31" s="150">
        <v>4</v>
      </c>
      <c r="B31" s="27" t="s">
        <v>47</v>
      </c>
      <c r="C31" s="100"/>
      <c r="D31" s="26" t="s">
        <v>1744</v>
      </c>
      <c r="E31" s="26" t="s">
        <v>1750</v>
      </c>
      <c r="F31" s="26" t="s">
        <v>460</v>
      </c>
      <c r="G31" s="26" t="s">
        <v>62</v>
      </c>
      <c r="H31" s="26" t="s">
        <v>1751</v>
      </c>
      <c r="I31" s="26" t="s">
        <v>64</v>
      </c>
      <c r="J31" s="26">
        <v>12000</v>
      </c>
      <c r="K31" s="100">
        <v>1</v>
      </c>
      <c r="L31" s="43">
        <f t="shared" si="2"/>
        <v>12000</v>
      </c>
      <c r="M31" s="26" t="s">
        <v>65</v>
      </c>
      <c r="N31" s="26"/>
      <c r="O31" s="129">
        <v>43589</v>
      </c>
      <c r="P31" s="44">
        <v>12000</v>
      </c>
      <c r="Q31" s="44">
        <v>12000</v>
      </c>
      <c r="R31" s="44"/>
      <c r="S31" s="153"/>
      <c r="T31" s="154"/>
      <c r="U31" s="153"/>
      <c r="V31" s="153"/>
      <c r="W31" s="153"/>
      <c r="X31" s="153"/>
      <c r="Y31" s="153"/>
      <c r="Z31" s="155"/>
      <c r="AA31" s="155"/>
    </row>
    <row r="32" ht="24" customHeight="1" spans="1:27">
      <c r="A32" s="150">
        <v>5</v>
      </c>
      <c r="B32" s="27" t="s">
        <v>47</v>
      </c>
      <c r="C32" s="100"/>
      <c r="D32" s="26" t="s">
        <v>1744</v>
      </c>
      <c r="E32" s="26" t="s">
        <v>1174</v>
      </c>
      <c r="F32" s="26" t="s">
        <v>1752</v>
      </c>
      <c r="G32" s="26" t="s">
        <v>62</v>
      </c>
      <c r="H32" s="26" t="s">
        <v>1753</v>
      </c>
      <c r="I32" s="26" t="s">
        <v>1754</v>
      </c>
      <c r="J32" s="26">
        <v>10000</v>
      </c>
      <c r="K32" s="100">
        <v>1</v>
      </c>
      <c r="L32" s="43">
        <f t="shared" si="2"/>
        <v>10000</v>
      </c>
      <c r="M32" s="26" t="s">
        <v>65</v>
      </c>
      <c r="N32" s="26"/>
      <c r="O32" s="129">
        <v>43590</v>
      </c>
      <c r="P32" s="44">
        <v>10000</v>
      </c>
      <c r="Q32" s="44">
        <v>10000</v>
      </c>
      <c r="R32" s="44"/>
      <c r="S32" s="153"/>
      <c r="T32" s="154"/>
      <c r="U32" s="153"/>
      <c r="V32" s="153"/>
      <c r="W32" s="153"/>
      <c r="X32" s="153"/>
      <c r="Y32" s="153"/>
      <c r="Z32" s="155"/>
      <c r="AA32" s="155"/>
    </row>
    <row r="33" ht="24" customHeight="1" spans="1:27">
      <c r="A33" s="150">
        <v>6</v>
      </c>
      <c r="B33" s="27" t="s">
        <v>47</v>
      </c>
      <c r="C33" s="100"/>
      <c r="D33" s="26" t="s">
        <v>1744</v>
      </c>
      <c r="E33" s="26" t="s">
        <v>288</v>
      </c>
      <c r="F33" s="26" t="s">
        <v>764</v>
      </c>
      <c r="G33" s="26" t="s">
        <v>171</v>
      </c>
      <c r="H33" s="26" t="s">
        <v>1755</v>
      </c>
      <c r="I33" s="26" t="s">
        <v>290</v>
      </c>
      <c r="J33" s="26">
        <v>200</v>
      </c>
      <c r="K33" s="100">
        <v>30</v>
      </c>
      <c r="L33" s="43">
        <f t="shared" si="2"/>
        <v>6000</v>
      </c>
      <c r="M33" s="26" t="s">
        <v>65</v>
      </c>
      <c r="N33" s="26"/>
      <c r="O33" s="129">
        <v>43744</v>
      </c>
      <c r="P33" s="44">
        <v>6000</v>
      </c>
      <c r="Q33" s="44">
        <v>6000</v>
      </c>
      <c r="R33" s="44"/>
      <c r="S33" s="153"/>
      <c r="T33" s="154"/>
      <c r="U33" s="153"/>
      <c r="V33" s="153"/>
      <c r="W33" s="153"/>
      <c r="X33" s="153"/>
      <c r="Y33" s="153"/>
      <c r="Z33" s="155"/>
      <c r="AA33" s="155"/>
    </row>
    <row r="34" ht="24" customHeight="1" spans="1:27">
      <c r="A34" s="150">
        <v>7</v>
      </c>
      <c r="B34" s="27" t="s">
        <v>47</v>
      </c>
      <c r="C34" s="100"/>
      <c r="D34" s="26" t="s">
        <v>1744</v>
      </c>
      <c r="E34" s="26" t="s">
        <v>212</v>
      </c>
      <c r="F34" s="26" t="s">
        <v>544</v>
      </c>
      <c r="G34" s="26" t="s">
        <v>62</v>
      </c>
      <c r="H34" s="26" t="s">
        <v>1756</v>
      </c>
      <c r="I34" s="26" t="s">
        <v>425</v>
      </c>
      <c r="J34" s="26">
        <v>200</v>
      </c>
      <c r="K34" s="100">
        <v>20</v>
      </c>
      <c r="L34" s="43">
        <f t="shared" si="2"/>
        <v>4000</v>
      </c>
      <c r="M34" s="26" t="s">
        <v>65</v>
      </c>
      <c r="N34" s="26"/>
      <c r="O34" s="129">
        <v>43745</v>
      </c>
      <c r="P34" s="44">
        <v>4000</v>
      </c>
      <c r="Q34" s="44">
        <v>4000</v>
      </c>
      <c r="R34" s="44"/>
      <c r="S34" s="153"/>
      <c r="T34" s="154"/>
      <c r="U34" s="153"/>
      <c r="V34" s="153"/>
      <c r="W34" s="153"/>
      <c r="X34" s="153"/>
      <c r="Y34" s="153"/>
      <c r="Z34" s="155"/>
      <c r="AA34" s="155"/>
    </row>
    <row r="35" ht="24" customHeight="1" spans="1:27">
      <c r="A35" s="150">
        <v>8</v>
      </c>
      <c r="B35" s="27" t="s">
        <v>47</v>
      </c>
      <c r="C35" s="100"/>
      <c r="D35" s="26" t="s">
        <v>1744</v>
      </c>
      <c r="E35" s="26" t="s">
        <v>214</v>
      </c>
      <c r="F35" s="26" t="s">
        <v>713</v>
      </c>
      <c r="G35" s="26" t="s">
        <v>62</v>
      </c>
      <c r="H35" s="26" t="s">
        <v>1757</v>
      </c>
      <c r="I35" s="26" t="s">
        <v>1758</v>
      </c>
      <c r="J35" s="26">
        <v>300</v>
      </c>
      <c r="K35" s="100">
        <v>10</v>
      </c>
      <c r="L35" s="43">
        <f t="shared" si="2"/>
        <v>3000</v>
      </c>
      <c r="M35" s="26" t="s">
        <v>65</v>
      </c>
      <c r="N35" s="26"/>
      <c r="O35" s="129">
        <v>43746</v>
      </c>
      <c r="P35" s="44">
        <v>3000</v>
      </c>
      <c r="Q35" s="44">
        <v>3000</v>
      </c>
      <c r="R35" s="44"/>
      <c r="S35" s="153"/>
      <c r="T35" s="154"/>
      <c r="U35" s="153"/>
      <c r="V35" s="153"/>
      <c r="W35" s="153"/>
      <c r="X35" s="153"/>
      <c r="Y35" s="153"/>
      <c r="Z35" s="155"/>
      <c r="AA35" s="155"/>
    </row>
    <row r="36" ht="24" customHeight="1" spans="1:27">
      <c r="A36" s="150">
        <v>9</v>
      </c>
      <c r="B36" s="27" t="s">
        <v>47</v>
      </c>
      <c r="C36" s="100"/>
      <c r="D36" s="26" t="s">
        <v>1744</v>
      </c>
      <c r="E36" s="26" t="s">
        <v>215</v>
      </c>
      <c r="F36" s="26" t="s">
        <v>713</v>
      </c>
      <c r="G36" s="26" t="s">
        <v>62</v>
      </c>
      <c r="H36" s="26" t="s">
        <v>1759</v>
      </c>
      <c r="I36" s="26" t="s">
        <v>1758</v>
      </c>
      <c r="J36" s="26">
        <v>75</v>
      </c>
      <c r="K36" s="100">
        <v>20</v>
      </c>
      <c r="L36" s="43">
        <f t="shared" si="2"/>
        <v>1500</v>
      </c>
      <c r="M36" s="26" t="s">
        <v>65</v>
      </c>
      <c r="N36" s="26"/>
      <c r="O36" s="129">
        <v>43747</v>
      </c>
      <c r="P36" s="44">
        <v>1500</v>
      </c>
      <c r="Q36" s="44">
        <v>1500</v>
      </c>
      <c r="R36" s="44"/>
      <c r="S36" s="153"/>
      <c r="T36" s="154"/>
      <c r="U36" s="153"/>
      <c r="V36" s="153"/>
      <c r="W36" s="153"/>
      <c r="X36" s="153"/>
      <c r="Y36" s="153"/>
      <c r="Z36" s="155"/>
      <c r="AA36" s="155"/>
    </row>
    <row r="37" ht="24" customHeight="1" spans="1:27">
      <c r="A37" s="150">
        <v>10</v>
      </c>
      <c r="B37" s="27" t="s">
        <v>47</v>
      </c>
      <c r="C37" s="100"/>
      <c r="D37" s="26" t="s">
        <v>1744</v>
      </c>
      <c r="E37" s="26" t="s">
        <v>115</v>
      </c>
      <c r="F37" s="26" t="s">
        <v>460</v>
      </c>
      <c r="G37" s="26" t="s">
        <v>62</v>
      </c>
      <c r="H37" s="26" t="s">
        <v>1760</v>
      </c>
      <c r="I37" s="26" t="s">
        <v>1758</v>
      </c>
      <c r="J37" s="26">
        <v>1800</v>
      </c>
      <c r="K37" s="100">
        <v>3</v>
      </c>
      <c r="L37" s="43">
        <f t="shared" si="2"/>
        <v>5400</v>
      </c>
      <c r="M37" s="26" t="s">
        <v>65</v>
      </c>
      <c r="N37" s="26"/>
      <c r="O37" s="129">
        <v>43748</v>
      </c>
      <c r="P37" s="44">
        <v>5400</v>
      </c>
      <c r="Q37" s="44">
        <v>5400</v>
      </c>
      <c r="R37" s="44"/>
      <c r="S37" s="153"/>
      <c r="T37" s="154"/>
      <c r="U37" s="153"/>
      <c r="V37" s="153"/>
      <c r="W37" s="153"/>
      <c r="X37" s="153"/>
      <c r="Y37" s="153"/>
      <c r="Z37" s="155"/>
      <c r="AA37" s="155"/>
    </row>
    <row r="38" ht="24" customHeight="1" spans="1:27">
      <c r="A38" s="150">
        <v>11</v>
      </c>
      <c r="B38" s="27" t="s">
        <v>47</v>
      </c>
      <c r="C38" s="100"/>
      <c r="D38" s="26" t="s">
        <v>1744</v>
      </c>
      <c r="E38" s="26" t="s">
        <v>233</v>
      </c>
      <c r="F38" s="26" t="s">
        <v>1740</v>
      </c>
      <c r="G38" s="26" t="s">
        <v>62</v>
      </c>
      <c r="H38" s="26" t="s">
        <v>1761</v>
      </c>
      <c r="I38" s="26" t="s">
        <v>1762</v>
      </c>
      <c r="J38" s="26">
        <v>4500</v>
      </c>
      <c r="K38" s="100">
        <v>2</v>
      </c>
      <c r="L38" s="43">
        <f t="shared" si="2"/>
        <v>9000</v>
      </c>
      <c r="M38" s="26" t="s">
        <v>65</v>
      </c>
      <c r="N38" s="26"/>
      <c r="O38" s="129">
        <v>43749</v>
      </c>
      <c r="P38" s="44">
        <v>9000</v>
      </c>
      <c r="Q38" s="44">
        <v>9000</v>
      </c>
      <c r="R38" s="44"/>
      <c r="S38" s="153"/>
      <c r="T38" s="154"/>
      <c r="U38" s="153"/>
      <c r="V38" s="153"/>
      <c r="W38" s="153"/>
      <c r="X38" s="153"/>
      <c r="Y38" s="153"/>
      <c r="Z38" s="155"/>
      <c r="AA38" s="155"/>
    </row>
    <row r="39" ht="24" customHeight="1" spans="1:27">
      <c r="A39" s="150">
        <v>12</v>
      </c>
      <c r="B39" s="27" t="s">
        <v>47</v>
      </c>
      <c r="C39" s="100"/>
      <c r="D39" s="26" t="s">
        <v>1744</v>
      </c>
      <c r="E39" s="26" t="s">
        <v>1763</v>
      </c>
      <c r="F39" s="26" t="s">
        <v>1764</v>
      </c>
      <c r="G39" s="26" t="s">
        <v>62</v>
      </c>
      <c r="H39" s="26" t="s">
        <v>1765</v>
      </c>
      <c r="I39" s="26" t="s">
        <v>1766</v>
      </c>
      <c r="J39" s="26">
        <v>4000</v>
      </c>
      <c r="K39" s="100">
        <v>1</v>
      </c>
      <c r="L39" s="43">
        <f t="shared" si="2"/>
        <v>4000</v>
      </c>
      <c r="M39" s="26" t="s">
        <v>65</v>
      </c>
      <c r="N39" s="26"/>
      <c r="O39" s="129">
        <v>43750</v>
      </c>
      <c r="P39" s="44">
        <v>4000</v>
      </c>
      <c r="Q39" s="44">
        <v>4000</v>
      </c>
      <c r="R39" s="44"/>
      <c r="S39" s="153"/>
      <c r="T39" s="154"/>
      <c r="U39" s="153"/>
      <c r="V39" s="153"/>
      <c r="W39" s="153"/>
      <c r="X39" s="153"/>
      <c r="Y39" s="153"/>
      <c r="Z39" s="155"/>
      <c r="AA39" s="155"/>
    </row>
    <row r="40" ht="24" customHeight="1" spans="1:27">
      <c r="A40" s="198" t="s">
        <v>1767</v>
      </c>
      <c r="B40" s="198"/>
      <c r="C40" s="198"/>
      <c r="D40" s="198"/>
      <c r="E40" s="198"/>
      <c r="F40" s="26"/>
      <c r="G40" s="26"/>
      <c r="H40" s="26"/>
      <c r="I40" s="26"/>
      <c r="J40" s="43"/>
      <c r="K40" s="26"/>
      <c r="L40" s="113">
        <f>SUM(L41:L42)</f>
        <v>32000</v>
      </c>
      <c r="M40" s="113"/>
      <c r="N40" s="113"/>
      <c r="O40" s="113"/>
      <c r="P40" s="119">
        <f>SUM(P41:P42)</f>
        <v>32000</v>
      </c>
      <c r="Q40" s="119">
        <f>SUM(Q41:Q42)</f>
        <v>32000</v>
      </c>
      <c r="R40" s="44"/>
      <c r="S40" s="153"/>
      <c r="T40" s="154"/>
      <c r="U40" s="153"/>
      <c r="V40" s="153"/>
      <c r="W40" s="153"/>
      <c r="X40" s="153"/>
      <c r="Y40" s="153"/>
      <c r="Z40" s="155"/>
      <c r="AA40" s="155"/>
    </row>
    <row r="41" ht="24" customHeight="1" spans="1:27">
      <c r="A41" s="150">
        <v>1</v>
      </c>
      <c r="B41" s="27" t="s">
        <v>47</v>
      </c>
      <c r="C41" s="100"/>
      <c r="D41" s="26" t="s">
        <v>1767</v>
      </c>
      <c r="E41" s="26" t="s">
        <v>336</v>
      </c>
      <c r="F41" s="26" t="s">
        <v>170</v>
      </c>
      <c r="G41" s="26"/>
      <c r="H41" s="26" t="s">
        <v>1768</v>
      </c>
      <c r="I41" s="26" t="s">
        <v>290</v>
      </c>
      <c r="J41" s="26">
        <v>400</v>
      </c>
      <c r="K41" s="100">
        <v>40</v>
      </c>
      <c r="L41" s="43">
        <f>SUM(J41*K41)</f>
        <v>16000</v>
      </c>
      <c r="M41" s="26" t="s">
        <v>65</v>
      </c>
      <c r="N41" s="26"/>
      <c r="O41" s="129">
        <v>43617</v>
      </c>
      <c r="P41" s="44">
        <v>16000</v>
      </c>
      <c r="Q41" s="44">
        <v>16000</v>
      </c>
      <c r="R41" s="44"/>
      <c r="S41" s="153"/>
      <c r="T41" s="154"/>
      <c r="U41" s="153"/>
      <c r="V41" s="153"/>
      <c r="W41" s="153"/>
      <c r="X41" s="153"/>
      <c r="Y41" s="153"/>
      <c r="Z41" s="155"/>
      <c r="AA41" s="155"/>
    </row>
    <row r="42" ht="24" customHeight="1" spans="1:27">
      <c r="A42" s="150">
        <v>2</v>
      </c>
      <c r="B42" s="27" t="s">
        <v>47</v>
      </c>
      <c r="C42" s="100"/>
      <c r="D42" s="26" t="s">
        <v>1767</v>
      </c>
      <c r="E42" s="26" t="s">
        <v>1769</v>
      </c>
      <c r="F42" s="26" t="s">
        <v>170</v>
      </c>
      <c r="G42" s="26"/>
      <c r="H42" s="26" t="s">
        <v>1770</v>
      </c>
      <c r="I42" s="26" t="s">
        <v>290</v>
      </c>
      <c r="J42" s="26">
        <v>400</v>
      </c>
      <c r="K42" s="100">
        <v>40</v>
      </c>
      <c r="L42" s="43">
        <f>SUM(J42*K42)</f>
        <v>16000</v>
      </c>
      <c r="M42" s="26" t="s">
        <v>65</v>
      </c>
      <c r="N42" s="26"/>
      <c r="O42" s="26" t="s">
        <v>1771</v>
      </c>
      <c r="P42" s="44">
        <v>16000</v>
      </c>
      <c r="Q42" s="44">
        <v>16000</v>
      </c>
      <c r="R42" s="44"/>
      <c r="S42" s="153"/>
      <c r="T42" s="154"/>
      <c r="U42" s="153"/>
      <c r="V42" s="153"/>
      <c r="W42" s="153"/>
      <c r="X42" s="153"/>
      <c r="Y42" s="153"/>
      <c r="Z42" s="155"/>
      <c r="AA42" s="155"/>
    </row>
    <row r="43" ht="24" customHeight="1" spans="1:27">
      <c r="A43" s="198" t="s">
        <v>1772</v>
      </c>
      <c r="B43" s="198"/>
      <c r="C43" s="198"/>
      <c r="D43" s="198"/>
      <c r="E43" s="198"/>
      <c r="F43" s="26"/>
      <c r="G43" s="26"/>
      <c r="H43" s="26"/>
      <c r="I43" s="26"/>
      <c r="J43" s="43"/>
      <c r="K43" s="26"/>
      <c r="L43" s="113">
        <f>SUM(L44:L52)</f>
        <v>40239</v>
      </c>
      <c r="M43" s="113"/>
      <c r="N43" s="113"/>
      <c r="O43" s="113"/>
      <c r="P43" s="119">
        <f>SUM(P44:P52)</f>
        <v>40239</v>
      </c>
      <c r="Q43" s="119">
        <f>SUM(Q44:Q52)</f>
        <v>40239</v>
      </c>
      <c r="R43" s="44"/>
      <c r="S43" s="153"/>
      <c r="T43" s="154"/>
      <c r="U43" s="153"/>
      <c r="V43" s="153"/>
      <c r="W43" s="153"/>
      <c r="X43" s="153"/>
      <c r="Y43" s="153"/>
      <c r="Z43" s="155"/>
      <c r="AA43" s="155"/>
    </row>
    <row r="44" ht="24" customHeight="1" spans="1:27">
      <c r="A44" s="150">
        <v>1</v>
      </c>
      <c r="B44" s="27" t="s">
        <v>47</v>
      </c>
      <c r="C44" s="100"/>
      <c r="D44" s="26" t="s">
        <v>1772</v>
      </c>
      <c r="E44" s="26" t="s">
        <v>115</v>
      </c>
      <c r="F44" s="26" t="s">
        <v>460</v>
      </c>
      <c r="G44" s="26"/>
      <c r="H44" s="26" t="s">
        <v>115</v>
      </c>
      <c r="I44" s="26" t="s">
        <v>64</v>
      </c>
      <c r="J44" s="26">
        <v>1839</v>
      </c>
      <c r="K44" s="100">
        <v>1</v>
      </c>
      <c r="L44" s="43">
        <f t="shared" ref="L44:L52" si="3">SUM(J44*K44)</f>
        <v>1839</v>
      </c>
      <c r="M44" s="26" t="s">
        <v>830</v>
      </c>
      <c r="N44" s="26"/>
      <c r="O44" s="26">
        <v>2019.3</v>
      </c>
      <c r="P44" s="44">
        <v>1839</v>
      </c>
      <c r="Q44" s="44">
        <v>1839</v>
      </c>
      <c r="R44" s="44"/>
      <c r="S44" s="153"/>
      <c r="T44" s="154"/>
      <c r="U44" s="153"/>
      <c r="V44" s="153"/>
      <c r="W44" s="153"/>
      <c r="X44" s="153"/>
      <c r="Y44" s="153"/>
      <c r="Z44" s="155"/>
      <c r="AA44" s="155"/>
    </row>
    <row r="45" ht="24" customHeight="1" spans="1:27">
      <c r="A45" s="150">
        <v>2</v>
      </c>
      <c r="B45" s="27" t="s">
        <v>47</v>
      </c>
      <c r="C45" s="100"/>
      <c r="D45" s="26" t="s">
        <v>1772</v>
      </c>
      <c r="E45" s="26" t="s">
        <v>1773</v>
      </c>
      <c r="F45" s="26"/>
      <c r="G45" s="26"/>
      <c r="H45" s="26" t="s">
        <v>1773</v>
      </c>
      <c r="I45" s="26" t="s">
        <v>114</v>
      </c>
      <c r="J45" s="26">
        <v>4800</v>
      </c>
      <c r="K45" s="100">
        <v>1</v>
      </c>
      <c r="L45" s="43">
        <f t="shared" si="3"/>
        <v>4800</v>
      </c>
      <c r="M45" s="26" t="s">
        <v>830</v>
      </c>
      <c r="N45" s="26"/>
      <c r="O45" s="26">
        <v>2019.4</v>
      </c>
      <c r="P45" s="44">
        <v>4800</v>
      </c>
      <c r="Q45" s="44">
        <v>4800</v>
      </c>
      <c r="R45" s="44"/>
      <c r="S45" s="153"/>
      <c r="T45" s="154"/>
      <c r="U45" s="153"/>
      <c r="V45" s="153"/>
      <c r="W45" s="153"/>
      <c r="X45" s="153"/>
      <c r="Y45" s="153"/>
      <c r="Z45" s="155"/>
      <c r="AA45" s="155"/>
    </row>
    <row r="46" ht="24" customHeight="1" spans="1:27">
      <c r="A46" s="150">
        <v>3</v>
      </c>
      <c r="B46" s="27" t="s">
        <v>47</v>
      </c>
      <c r="C46" s="100"/>
      <c r="D46" s="26" t="s">
        <v>1772</v>
      </c>
      <c r="E46" s="26" t="s">
        <v>1774</v>
      </c>
      <c r="F46" s="26" t="s">
        <v>170</v>
      </c>
      <c r="G46" s="26"/>
      <c r="H46" s="26" t="s">
        <v>1774</v>
      </c>
      <c r="I46" s="26" t="s">
        <v>1721</v>
      </c>
      <c r="J46" s="26">
        <v>200</v>
      </c>
      <c r="K46" s="100">
        <v>18</v>
      </c>
      <c r="L46" s="43">
        <f t="shared" si="3"/>
        <v>3600</v>
      </c>
      <c r="M46" s="26" t="s">
        <v>830</v>
      </c>
      <c r="N46" s="26"/>
      <c r="O46" s="26">
        <v>2019.4</v>
      </c>
      <c r="P46" s="44">
        <v>3600</v>
      </c>
      <c r="Q46" s="44">
        <v>3600</v>
      </c>
      <c r="R46" s="44"/>
      <c r="S46" s="153"/>
      <c r="T46" s="154"/>
      <c r="U46" s="153"/>
      <c r="V46" s="153"/>
      <c r="W46" s="153"/>
      <c r="X46" s="153"/>
      <c r="Y46" s="153"/>
      <c r="Z46" s="155"/>
      <c r="AA46" s="155"/>
    </row>
    <row r="47" ht="24" customHeight="1" spans="1:27">
      <c r="A47" s="150">
        <v>4</v>
      </c>
      <c r="B47" s="27" t="s">
        <v>47</v>
      </c>
      <c r="C47" s="100"/>
      <c r="D47" s="26" t="s">
        <v>1772</v>
      </c>
      <c r="E47" s="26" t="s">
        <v>341</v>
      </c>
      <c r="F47" s="26" t="s">
        <v>170</v>
      </c>
      <c r="G47" s="26"/>
      <c r="H47" s="26" t="s">
        <v>341</v>
      </c>
      <c r="I47" s="26" t="s">
        <v>1721</v>
      </c>
      <c r="J47" s="26">
        <v>60</v>
      </c>
      <c r="K47" s="100">
        <v>100</v>
      </c>
      <c r="L47" s="43">
        <f t="shared" si="3"/>
        <v>6000</v>
      </c>
      <c r="M47" s="26" t="s">
        <v>830</v>
      </c>
      <c r="N47" s="26"/>
      <c r="O47" s="26">
        <v>2019.5</v>
      </c>
      <c r="P47" s="44">
        <v>6000</v>
      </c>
      <c r="Q47" s="44">
        <v>6000</v>
      </c>
      <c r="R47" s="44"/>
      <c r="S47" s="153"/>
      <c r="T47" s="154"/>
      <c r="U47" s="153"/>
      <c r="V47" s="153"/>
      <c r="W47" s="153"/>
      <c r="X47" s="153"/>
      <c r="Y47" s="153"/>
      <c r="Z47" s="155"/>
      <c r="AA47" s="155"/>
    </row>
    <row r="48" ht="24" customHeight="1" spans="1:27">
      <c r="A48" s="150">
        <v>5</v>
      </c>
      <c r="B48" s="27" t="s">
        <v>47</v>
      </c>
      <c r="C48" s="100"/>
      <c r="D48" s="26" t="s">
        <v>1772</v>
      </c>
      <c r="E48" s="26" t="s">
        <v>1775</v>
      </c>
      <c r="F48" s="26" t="s">
        <v>460</v>
      </c>
      <c r="G48" s="26"/>
      <c r="H48" s="26" t="s">
        <v>1775</v>
      </c>
      <c r="I48" s="26" t="s">
        <v>64</v>
      </c>
      <c r="J48" s="26">
        <v>5800</v>
      </c>
      <c r="K48" s="100">
        <v>1</v>
      </c>
      <c r="L48" s="43">
        <f t="shared" si="3"/>
        <v>5800</v>
      </c>
      <c r="M48" s="26" t="s">
        <v>830</v>
      </c>
      <c r="N48" s="26"/>
      <c r="O48" s="26">
        <v>2019.9</v>
      </c>
      <c r="P48" s="44">
        <v>5800</v>
      </c>
      <c r="Q48" s="44">
        <v>5800</v>
      </c>
      <c r="R48" s="44"/>
      <c r="S48" s="153"/>
      <c r="T48" s="154"/>
      <c r="U48" s="153"/>
      <c r="V48" s="153"/>
      <c r="W48" s="153"/>
      <c r="X48" s="153"/>
      <c r="Y48" s="153"/>
      <c r="Z48" s="155"/>
      <c r="AA48" s="155"/>
    </row>
    <row r="49" ht="24" customHeight="1" spans="1:27">
      <c r="A49" s="150">
        <v>6</v>
      </c>
      <c r="B49" s="27" t="s">
        <v>47</v>
      </c>
      <c r="C49" s="100"/>
      <c r="D49" s="26" t="s">
        <v>1772</v>
      </c>
      <c r="E49" s="26" t="s">
        <v>1193</v>
      </c>
      <c r="F49" s="26" t="s">
        <v>994</v>
      </c>
      <c r="G49" s="26"/>
      <c r="H49" s="26" t="s">
        <v>1193</v>
      </c>
      <c r="I49" s="26" t="s">
        <v>64</v>
      </c>
      <c r="J49" s="26">
        <v>5000</v>
      </c>
      <c r="K49" s="100">
        <v>1</v>
      </c>
      <c r="L49" s="43">
        <f t="shared" si="3"/>
        <v>5000</v>
      </c>
      <c r="M49" s="26" t="s">
        <v>830</v>
      </c>
      <c r="N49" s="26"/>
      <c r="O49" s="26">
        <v>2019.9</v>
      </c>
      <c r="P49" s="44">
        <v>5000</v>
      </c>
      <c r="Q49" s="44">
        <v>5000</v>
      </c>
      <c r="R49" s="44"/>
      <c r="S49" s="153"/>
      <c r="T49" s="154"/>
      <c r="U49" s="153"/>
      <c r="V49" s="153"/>
      <c r="W49" s="153"/>
      <c r="X49" s="153"/>
      <c r="Y49" s="153"/>
      <c r="Z49" s="155"/>
      <c r="AA49" s="155"/>
    </row>
    <row r="50" ht="24" customHeight="1" spans="1:27">
      <c r="A50" s="150">
        <v>7</v>
      </c>
      <c r="B50" s="27" t="s">
        <v>47</v>
      </c>
      <c r="C50" s="100"/>
      <c r="D50" s="26" t="s">
        <v>1772</v>
      </c>
      <c r="E50" s="26" t="s">
        <v>1776</v>
      </c>
      <c r="F50" s="26"/>
      <c r="G50" s="26"/>
      <c r="H50" s="26" t="s">
        <v>1776</v>
      </c>
      <c r="I50" s="26" t="s">
        <v>102</v>
      </c>
      <c r="J50" s="26">
        <v>300</v>
      </c>
      <c r="K50" s="100">
        <v>10</v>
      </c>
      <c r="L50" s="43">
        <f t="shared" si="3"/>
        <v>3000</v>
      </c>
      <c r="M50" s="26" t="s">
        <v>830</v>
      </c>
      <c r="N50" s="26"/>
      <c r="O50" s="26">
        <v>2019.9</v>
      </c>
      <c r="P50" s="44">
        <v>3000</v>
      </c>
      <c r="Q50" s="44">
        <v>3000</v>
      </c>
      <c r="R50" s="44"/>
      <c r="S50" s="153"/>
      <c r="T50" s="154"/>
      <c r="U50" s="153"/>
      <c r="V50" s="153"/>
      <c r="W50" s="153"/>
      <c r="X50" s="153"/>
      <c r="Y50" s="153"/>
      <c r="Z50" s="155"/>
      <c r="AA50" s="155"/>
    </row>
    <row r="51" ht="24" customHeight="1" spans="1:27">
      <c r="A51" s="150">
        <v>8</v>
      </c>
      <c r="B51" s="27" t="s">
        <v>47</v>
      </c>
      <c r="C51" s="100"/>
      <c r="D51" s="26" t="s">
        <v>1772</v>
      </c>
      <c r="E51" s="26" t="s">
        <v>1777</v>
      </c>
      <c r="F51" s="26"/>
      <c r="G51" s="26"/>
      <c r="H51" s="26" t="s">
        <v>1777</v>
      </c>
      <c r="I51" s="26" t="s">
        <v>64</v>
      </c>
      <c r="J51" s="26">
        <v>4200</v>
      </c>
      <c r="K51" s="100">
        <v>2</v>
      </c>
      <c r="L51" s="43">
        <f t="shared" si="3"/>
        <v>8400</v>
      </c>
      <c r="M51" s="26" t="s">
        <v>830</v>
      </c>
      <c r="N51" s="26"/>
      <c r="O51" s="26">
        <v>2019.9</v>
      </c>
      <c r="P51" s="44">
        <v>8400</v>
      </c>
      <c r="Q51" s="44">
        <v>8400</v>
      </c>
      <c r="R51" s="44"/>
      <c r="S51" s="153"/>
      <c r="T51" s="154"/>
      <c r="U51" s="153"/>
      <c r="V51" s="153"/>
      <c r="W51" s="153"/>
      <c r="X51" s="153"/>
      <c r="Y51" s="153"/>
      <c r="Z51" s="155"/>
      <c r="AA51" s="155"/>
    </row>
    <row r="52" ht="24" customHeight="1" spans="1:27">
      <c r="A52" s="150">
        <v>9</v>
      </c>
      <c r="B52" s="27" t="s">
        <v>47</v>
      </c>
      <c r="C52" s="100"/>
      <c r="D52" s="26" t="s">
        <v>1772</v>
      </c>
      <c r="E52" s="26" t="s">
        <v>1778</v>
      </c>
      <c r="F52" s="26" t="s">
        <v>170</v>
      </c>
      <c r="G52" s="26"/>
      <c r="H52" s="26" t="s">
        <v>1778</v>
      </c>
      <c r="I52" s="26" t="s">
        <v>64</v>
      </c>
      <c r="J52" s="26">
        <v>1800</v>
      </c>
      <c r="K52" s="100">
        <v>1</v>
      </c>
      <c r="L52" s="43">
        <f t="shared" si="3"/>
        <v>1800</v>
      </c>
      <c r="M52" s="26" t="s">
        <v>830</v>
      </c>
      <c r="N52" s="26"/>
      <c r="O52" s="26">
        <v>2019.9</v>
      </c>
      <c r="P52" s="44">
        <v>1800</v>
      </c>
      <c r="Q52" s="44">
        <v>1800</v>
      </c>
      <c r="R52" s="44"/>
      <c r="S52" s="153"/>
      <c r="T52" s="154"/>
      <c r="U52" s="153"/>
      <c r="V52" s="153"/>
      <c r="W52" s="153"/>
      <c r="X52" s="153"/>
      <c r="Y52" s="153"/>
      <c r="Z52" s="155"/>
      <c r="AA52" s="155"/>
    </row>
    <row r="53" ht="24" customHeight="1" spans="1:27">
      <c r="A53" s="198" t="s">
        <v>1779</v>
      </c>
      <c r="B53" s="198"/>
      <c r="C53" s="198"/>
      <c r="D53" s="198"/>
      <c r="E53" s="198"/>
      <c r="F53" s="26"/>
      <c r="G53" s="26"/>
      <c r="H53" s="26"/>
      <c r="I53" s="26"/>
      <c r="J53" s="43"/>
      <c r="K53" s="26"/>
      <c r="L53" s="113">
        <f>SUM(L54:L59)</f>
        <v>122380</v>
      </c>
      <c r="M53" s="113"/>
      <c r="N53" s="113"/>
      <c r="O53" s="113"/>
      <c r="P53" s="119">
        <f>SUM(P54:P59)</f>
        <v>122380</v>
      </c>
      <c r="Q53" s="119">
        <f>SUM(Q54:Q59)</f>
        <v>122380</v>
      </c>
      <c r="R53" s="44"/>
      <c r="S53" s="153"/>
      <c r="T53" s="154"/>
      <c r="U53" s="153"/>
      <c r="V53" s="153"/>
      <c r="W53" s="153"/>
      <c r="X53" s="153"/>
      <c r="Y53" s="153"/>
      <c r="Z53" s="155"/>
      <c r="AA53" s="155"/>
    </row>
    <row r="54" ht="24" customHeight="1" spans="1:27">
      <c r="A54" s="150">
        <v>1</v>
      </c>
      <c r="B54" s="27" t="s">
        <v>47</v>
      </c>
      <c r="C54" s="100"/>
      <c r="D54" s="26" t="s">
        <v>1779</v>
      </c>
      <c r="E54" s="26" t="s">
        <v>1780</v>
      </c>
      <c r="F54" s="26" t="s">
        <v>170</v>
      </c>
      <c r="G54" s="26" t="s">
        <v>174</v>
      </c>
      <c r="H54" s="26" t="s">
        <v>1780</v>
      </c>
      <c r="I54" s="26" t="s">
        <v>290</v>
      </c>
      <c r="J54" s="26">
        <v>198</v>
      </c>
      <c r="K54" s="100">
        <v>150</v>
      </c>
      <c r="L54" s="43">
        <f t="shared" ref="L54:L59" si="4">SUM(J54*K54)</f>
        <v>29700</v>
      </c>
      <c r="M54" s="26" t="s">
        <v>65</v>
      </c>
      <c r="N54" s="26"/>
      <c r="O54" s="129">
        <v>43525</v>
      </c>
      <c r="P54" s="44">
        <v>29700</v>
      </c>
      <c r="Q54" s="44">
        <v>29700</v>
      </c>
      <c r="R54" s="44"/>
      <c r="S54" s="153"/>
      <c r="T54" s="154"/>
      <c r="U54" s="153"/>
      <c r="V54" s="153"/>
      <c r="W54" s="153"/>
      <c r="X54" s="153"/>
      <c r="Y54" s="153"/>
      <c r="Z54" s="155"/>
      <c r="AA54" s="155"/>
    </row>
    <row r="55" ht="24" customHeight="1" spans="1:27">
      <c r="A55" s="150">
        <v>2</v>
      </c>
      <c r="B55" s="27" t="s">
        <v>47</v>
      </c>
      <c r="C55" s="100"/>
      <c r="D55" s="26" t="s">
        <v>1779</v>
      </c>
      <c r="E55" s="26" t="s">
        <v>1781</v>
      </c>
      <c r="F55" s="26" t="s">
        <v>170</v>
      </c>
      <c r="G55" s="26" t="s">
        <v>174</v>
      </c>
      <c r="H55" s="26" t="s">
        <v>1781</v>
      </c>
      <c r="I55" s="26" t="s">
        <v>290</v>
      </c>
      <c r="J55" s="26">
        <v>110</v>
      </c>
      <c r="K55" s="100">
        <v>200</v>
      </c>
      <c r="L55" s="43">
        <f t="shared" si="4"/>
        <v>22000</v>
      </c>
      <c r="M55" s="26" t="s">
        <v>65</v>
      </c>
      <c r="N55" s="26"/>
      <c r="O55" s="129">
        <v>43617</v>
      </c>
      <c r="P55" s="44">
        <v>22000</v>
      </c>
      <c r="Q55" s="44">
        <v>22000</v>
      </c>
      <c r="R55" s="44"/>
      <c r="S55" s="153"/>
      <c r="T55" s="154"/>
      <c r="U55" s="153"/>
      <c r="V55" s="153"/>
      <c r="W55" s="153"/>
      <c r="X55" s="153"/>
      <c r="Y55" s="153"/>
      <c r="Z55" s="155"/>
      <c r="AA55" s="155"/>
    </row>
    <row r="56" ht="24" customHeight="1" spans="1:27">
      <c r="A56" s="150">
        <v>3</v>
      </c>
      <c r="B56" s="27" t="s">
        <v>47</v>
      </c>
      <c r="C56" s="100"/>
      <c r="D56" s="26" t="s">
        <v>1779</v>
      </c>
      <c r="E56" s="26" t="s">
        <v>1782</v>
      </c>
      <c r="F56" s="26" t="s">
        <v>170</v>
      </c>
      <c r="G56" s="26" t="s">
        <v>174</v>
      </c>
      <c r="H56" s="26" t="s">
        <v>1782</v>
      </c>
      <c r="I56" s="26" t="s">
        <v>290</v>
      </c>
      <c r="J56" s="26">
        <v>40</v>
      </c>
      <c r="K56" s="100">
        <v>240</v>
      </c>
      <c r="L56" s="43">
        <f t="shared" si="4"/>
        <v>9600</v>
      </c>
      <c r="M56" s="26" t="s">
        <v>65</v>
      </c>
      <c r="N56" s="26"/>
      <c r="O56" s="129">
        <v>43617</v>
      </c>
      <c r="P56" s="44">
        <v>9600</v>
      </c>
      <c r="Q56" s="44">
        <v>9600</v>
      </c>
      <c r="R56" s="44"/>
      <c r="S56" s="153"/>
      <c r="T56" s="154"/>
      <c r="U56" s="153"/>
      <c r="V56" s="153"/>
      <c r="W56" s="153"/>
      <c r="X56" s="153"/>
      <c r="Y56" s="153"/>
      <c r="Z56" s="155"/>
      <c r="AA56" s="155"/>
    </row>
    <row r="57" ht="24" customHeight="1" spans="1:27">
      <c r="A57" s="150">
        <v>4</v>
      </c>
      <c r="B57" s="27" t="s">
        <v>47</v>
      </c>
      <c r="C57" s="100"/>
      <c r="D57" s="26" t="s">
        <v>1779</v>
      </c>
      <c r="E57" s="26" t="s">
        <v>1783</v>
      </c>
      <c r="F57" s="26" t="s">
        <v>170</v>
      </c>
      <c r="G57" s="26" t="s">
        <v>174</v>
      </c>
      <c r="H57" s="26" t="s">
        <v>1783</v>
      </c>
      <c r="I57" s="26" t="s">
        <v>290</v>
      </c>
      <c r="J57" s="26">
        <v>102</v>
      </c>
      <c r="K57" s="100">
        <v>315</v>
      </c>
      <c r="L57" s="43">
        <f t="shared" si="4"/>
        <v>32130</v>
      </c>
      <c r="M57" s="26" t="s">
        <v>65</v>
      </c>
      <c r="N57" s="26"/>
      <c r="O57" s="129">
        <v>43647</v>
      </c>
      <c r="P57" s="44">
        <v>32130</v>
      </c>
      <c r="Q57" s="44">
        <v>32130</v>
      </c>
      <c r="R57" s="44"/>
      <c r="S57" s="153"/>
      <c r="T57" s="154"/>
      <c r="U57" s="153"/>
      <c r="V57" s="153"/>
      <c r="W57" s="153"/>
      <c r="X57" s="153"/>
      <c r="Y57" s="153"/>
      <c r="Z57" s="155"/>
      <c r="AA57" s="155"/>
    </row>
    <row r="58" ht="24" customHeight="1" spans="1:27">
      <c r="A58" s="150">
        <v>5</v>
      </c>
      <c r="B58" s="27" t="s">
        <v>47</v>
      </c>
      <c r="C58" s="100"/>
      <c r="D58" s="26" t="s">
        <v>1779</v>
      </c>
      <c r="E58" s="26" t="s">
        <v>1784</v>
      </c>
      <c r="F58" s="26" t="s">
        <v>170</v>
      </c>
      <c r="G58" s="26" t="s">
        <v>1741</v>
      </c>
      <c r="H58" s="26" t="s">
        <v>1784</v>
      </c>
      <c r="I58" s="26" t="s">
        <v>114</v>
      </c>
      <c r="J58" s="26">
        <v>2150</v>
      </c>
      <c r="K58" s="26">
        <v>9</v>
      </c>
      <c r="L58" s="43">
        <f t="shared" si="4"/>
        <v>19350</v>
      </c>
      <c r="M58" s="26" t="s">
        <v>65</v>
      </c>
      <c r="N58" s="26"/>
      <c r="O58" s="129">
        <v>43709</v>
      </c>
      <c r="P58" s="44">
        <v>19350</v>
      </c>
      <c r="Q58" s="44">
        <v>19350</v>
      </c>
      <c r="R58" s="44"/>
      <c r="S58" s="153"/>
      <c r="T58" s="154"/>
      <c r="U58" s="153"/>
      <c r="V58" s="153"/>
      <c r="W58" s="153"/>
      <c r="X58" s="153"/>
      <c r="Y58" s="153"/>
      <c r="Z58" s="155"/>
      <c r="AA58" s="155"/>
    </row>
    <row r="59" ht="24" customHeight="1" spans="1:27">
      <c r="A59" s="150">
        <v>6</v>
      </c>
      <c r="B59" s="27" t="s">
        <v>47</v>
      </c>
      <c r="C59" s="100"/>
      <c r="D59" s="26" t="s">
        <v>1779</v>
      </c>
      <c r="E59" s="26" t="s">
        <v>1782</v>
      </c>
      <c r="F59" s="26" t="s">
        <v>170</v>
      </c>
      <c r="G59" s="26" t="s">
        <v>174</v>
      </c>
      <c r="H59" s="26" t="s">
        <v>1782</v>
      </c>
      <c r="I59" s="26" t="s">
        <v>290</v>
      </c>
      <c r="J59" s="26">
        <v>40</v>
      </c>
      <c r="K59" s="100">
        <v>240</v>
      </c>
      <c r="L59" s="43">
        <f t="shared" si="4"/>
        <v>9600</v>
      </c>
      <c r="M59" s="26" t="s">
        <v>65</v>
      </c>
      <c r="N59" s="26"/>
      <c r="O59" s="129">
        <v>43709</v>
      </c>
      <c r="P59" s="44">
        <v>9600</v>
      </c>
      <c r="Q59" s="44">
        <v>9600</v>
      </c>
      <c r="R59" s="44"/>
      <c r="S59" s="153"/>
      <c r="T59" s="154"/>
      <c r="U59" s="153"/>
      <c r="V59" s="153"/>
      <c r="W59" s="153"/>
      <c r="X59" s="153"/>
      <c r="Y59" s="153"/>
      <c r="Z59" s="155"/>
      <c r="AA59" s="155"/>
    </row>
    <row r="60" spans="1:27">
      <c r="A60" s="1"/>
      <c r="B60" s="1"/>
      <c r="C60" s="1"/>
      <c r="D60" s="3"/>
      <c r="E60" s="2"/>
      <c r="F60" s="2"/>
      <c r="G60" s="2"/>
      <c r="H60" s="3"/>
      <c r="I60" s="2"/>
      <c r="J60" s="1"/>
      <c r="K60" s="2"/>
      <c r="L60" s="31"/>
      <c r="M60" s="2"/>
      <c r="N60" s="3"/>
      <c r="O60" s="32"/>
      <c r="P60" s="33"/>
      <c r="Q60" s="33"/>
      <c r="R60" s="33"/>
      <c r="S60" s="2"/>
      <c r="T60" s="1"/>
      <c r="U60" s="2"/>
      <c r="V60" s="2"/>
      <c r="W60" s="2"/>
      <c r="X60" s="2"/>
      <c r="Y60" s="2"/>
      <c r="Z60" s="31"/>
      <c r="AA60" s="31"/>
    </row>
    <row r="61" spans="1:27">
      <c r="A61" s="1"/>
      <c r="B61" s="1"/>
      <c r="C61" s="1"/>
      <c r="D61" s="3"/>
      <c r="E61" s="2"/>
      <c r="F61" s="2"/>
      <c r="G61" s="2"/>
      <c r="H61" s="3"/>
      <c r="I61" s="2"/>
      <c r="J61" s="1"/>
      <c r="K61" s="2"/>
      <c r="L61" s="31"/>
      <c r="M61" s="2"/>
      <c r="N61" s="3"/>
      <c r="O61" s="32"/>
      <c r="P61" s="33"/>
      <c r="Q61" s="33"/>
      <c r="R61" s="33"/>
      <c r="S61" s="2"/>
      <c r="T61" s="1"/>
      <c r="U61" s="2"/>
      <c r="V61" s="2"/>
      <c r="W61" s="2"/>
      <c r="X61" s="2"/>
      <c r="Y61" s="2"/>
      <c r="Z61" s="31"/>
      <c r="AA61" s="31"/>
    </row>
    <row r="62" spans="1:27">
      <c r="A62" s="1"/>
      <c r="B62" s="1"/>
      <c r="C62" s="1"/>
      <c r="D62" s="3"/>
      <c r="E62" s="2"/>
      <c r="F62" s="2"/>
      <c r="G62" s="2"/>
      <c r="H62" s="3"/>
      <c r="I62" s="2"/>
      <c r="J62" s="1"/>
      <c r="K62" s="2"/>
      <c r="L62" s="31"/>
      <c r="M62" s="2"/>
      <c r="N62" s="3"/>
      <c r="O62" s="32"/>
      <c r="P62" s="33"/>
      <c r="Q62" s="33"/>
      <c r="R62" s="33"/>
      <c r="S62" s="2"/>
      <c r="T62" s="1"/>
      <c r="U62" s="2"/>
      <c r="V62" s="2"/>
      <c r="W62" s="2"/>
      <c r="X62" s="2"/>
      <c r="Y62" s="2"/>
      <c r="Z62" s="31"/>
      <c r="AA62" s="31"/>
    </row>
    <row r="63" spans="1:27">
      <c r="A63" s="1"/>
      <c r="B63" s="1"/>
      <c r="C63" s="1"/>
      <c r="D63" s="3"/>
      <c r="E63" s="2"/>
      <c r="F63" s="2"/>
      <c r="G63" s="2"/>
      <c r="H63" s="3"/>
      <c r="I63" s="2"/>
      <c r="J63" s="1"/>
      <c r="K63" s="2"/>
      <c r="L63" s="31"/>
      <c r="M63" s="2"/>
      <c r="N63" s="3"/>
      <c r="O63" s="32"/>
      <c r="P63" s="33"/>
      <c r="Q63" s="33"/>
      <c r="R63" s="33"/>
      <c r="S63" s="2"/>
      <c r="T63" s="1"/>
      <c r="U63" s="2"/>
      <c r="V63" s="2"/>
      <c r="W63" s="2"/>
      <c r="X63" s="2"/>
      <c r="Y63" s="2"/>
      <c r="Z63" s="31"/>
      <c r="AA63" s="31"/>
    </row>
    <row r="64" spans="1:27">
      <c r="A64" s="1"/>
      <c r="B64" s="1"/>
      <c r="C64" s="1"/>
      <c r="D64" s="3"/>
      <c r="E64" s="2"/>
      <c r="F64" s="2"/>
      <c r="G64" s="2"/>
      <c r="H64" s="3"/>
      <c r="I64" s="2"/>
      <c r="J64" s="1"/>
      <c r="K64" s="2"/>
      <c r="L64" s="31"/>
      <c r="M64" s="2"/>
      <c r="N64" s="3"/>
      <c r="O64" s="32"/>
      <c r="P64" s="33"/>
      <c r="Q64" s="33"/>
      <c r="R64" s="33"/>
      <c r="S64" s="2"/>
      <c r="T64" s="1"/>
      <c r="U64" s="2"/>
      <c r="V64" s="2"/>
      <c r="W64" s="2"/>
      <c r="X64" s="2"/>
      <c r="Y64" s="2"/>
      <c r="Z64" s="31"/>
      <c r="AA64" s="31"/>
    </row>
    <row r="65" spans="1:27">
      <c r="A65" s="1"/>
      <c r="B65" s="1"/>
      <c r="C65" s="1"/>
      <c r="D65" s="3"/>
      <c r="E65" s="2"/>
      <c r="F65" s="2"/>
      <c r="G65" s="2"/>
      <c r="H65" s="3"/>
      <c r="I65" s="2"/>
      <c r="J65" s="1"/>
      <c r="K65" s="2"/>
      <c r="L65" s="31"/>
      <c r="M65" s="2"/>
      <c r="N65" s="3"/>
      <c r="O65" s="32"/>
      <c r="P65" s="33"/>
      <c r="Q65" s="33"/>
      <c r="R65" s="33"/>
      <c r="S65" s="2"/>
      <c r="T65" s="1"/>
      <c r="U65" s="2"/>
      <c r="V65" s="2"/>
      <c r="W65" s="2"/>
      <c r="X65" s="2"/>
      <c r="Y65" s="2"/>
      <c r="Z65" s="31"/>
      <c r="AA65" s="31"/>
    </row>
    <row r="66" spans="1:27">
      <c r="A66" s="1"/>
      <c r="B66" s="1"/>
      <c r="C66" s="1"/>
      <c r="D66" s="3"/>
      <c r="E66" s="2"/>
      <c r="F66" s="2"/>
      <c r="G66" s="2"/>
      <c r="H66" s="3"/>
      <c r="I66" s="2"/>
      <c r="J66" s="1"/>
      <c r="K66" s="2"/>
      <c r="L66" s="31"/>
      <c r="M66" s="2"/>
      <c r="N66" s="3"/>
      <c r="O66" s="32"/>
      <c r="P66" s="33"/>
      <c r="Q66" s="33"/>
      <c r="R66" s="33"/>
      <c r="S66" s="2"/>
      <c r="T66" s="1"/>
      <c r="U66" s="2"/>
      <c r="V66" s="2"/>
      <c r="W66" s="2"/>
      <c r="X66" s="2"/>
      <c r="Y66" s="2"/>
      <c r="Z66" s="31"/>
      <c r="AA66" s="31"/>
    </row>
    <row r="67" spans="1:27">
      <c r="A67" s="1"/>
      <c r="B67" s="1"/>
      <c r="C67" s="1"/>
      <c r="D67" s="3"/>
      <c r="E67" s="2"/>
      <c r="F67" s="2"/>
      <c r="G67" s="2"/>
      <c r="H67" s="3"/>
      <c r="I67" s="2"/>
      <c r="J67" s="1"/>
      <c r="K67" s="2"/>
      <c r="L67" s="31"/>
      <c r="M67" s="2"/>
      <c r="N67" s="3"/>
      <c r="O67" s="32"/>
      <c r="P67" s="33"/>
      <c r="Q67" s="33"/>
      <c r="R67" s="33"/>
      <c r="S67" s="2"/>
      <c r="T67" s="1"/>
      <c r="U67" s="2"/>
      <c r="V67" s="2"/>
      <c r="W67" s="2"/>
      <c r="X67" s="2"/>
      <c r="Y67" s="2"/>
      <c r="Z67" s="31"/>
      <c r="AA67" s="31"/>
    </row>
    <row r="68" spans="1:27">
      <c r="A68" s="1"/>
      <c r="B68" s="1"/>
      <c r="C68" s="1"/>
      <c r="D68" s="3"/>
      <c r="E68" s="2"/>
      <c r="F68" s="2"/>
      <c r="G68" s="2"/>
      <c r="H68" s="3"/>
      <c r="I68" s="2"/>
      <c r="J68" s="1"/>
      <c r="K68" s="2"/>
      <c r="L68" s="31"/>
      <c r="M68" s="2"/>
      <c r="N68" s="3"/>
      <c r="O68" s="32"/>
      <c r="P68" s="33"/>
      <c r="Q68" s="33"/>
      <c r="R68" s="33"/>
      <c r="S68" s="2"/>
      <c r="T68" s="1"/>
      <c r="U68" s="2"/>
      <c r="V68" s="2"/>
      <c r="W68" s="2"/>
      <c r="X68" s="2"/>
      <c r="Y68" s="2"/>
      <c r="Z68" s="31"/>
      <c r="AA68" s="31"/>
    </row>
    <row r="69" spans="1:27">
      <c r="A69" s="1"/>
      <c r="B69" s="1"/>
      <c r="C69" s="1"/>
      <c r="D69" s="3"/>
      <c r="E69" s="2"/>
      <c r="F69" s="2"/>
      <c r="G69" s="2"/>
      <c r="H69" s="3"/>
      <c r="I69" s="2"/>
      <c r="J69" s="1"/>
      <c r="K69" s="2"/>
      <c r="L69" s="31"/>
      <c r="M69" s="2"/>
      <c r="N69" s="3"/>
      <c r="O69" s="32"/>
      <c r="P69" s="33"/>
      <c r="Q69" s="33"/>
      <c r="R69" s="33"/>
      <c r="S69" s="2"/>
      <c r="T69" s="1"/>
      <c r="U69" s="2"/>
      <c r="V69" s="2"/>
      <c r="W69" s="2"/>
      <c r="X69" s="2"/>
      <c r="Y69" s="2"/>
      <c r="Z69" s="31"/>
      <c r="AA69" s="31"/>
    </row>
    <row r="70" spans="1:27">
      <c r="A70" s="1"/>
      <c r="B70" s="1"/>
      <c r="C70" s="1"/>
      <c r="D70" s="3"/>
      <c r="E70" s="2"/>
      <c r="F70" s="2"/>
      <c r="G70" s="2"/>
      <c r="H70" s="3"/>
      <c r="I70" s="2"/>
      <c r="J70" s="1"/>
      <c r="K70" s="2"/>
      <c r="L70" s="31"/>
      <c r="M70" s="2"/>
      <c r="N70" s="3"/>
      <c r="O70" s="32"/>
      <c r="P70" s="33"/>
      <c r="Q70" s="33"/>
      <c r="R70" s="33"/>
      <c r="S70" s="2"/>
      <c r="T70" s="1"/>
      <c r="U70" s="2"/>
      <c r="V70" s="2"/>
      <c r="W70" s="2"/>
      <c r="X70" s="2"/>
      <c r="Y70" s="2"/>
      <c r="Z70" s="31"/>
      <c r="AA70" s="31"/>
    </row>
    <row r="71" spans="1:27">
      <c r="A71" s="1"/>
      <c r="B71" s="1"/>
      <c r="C71" s="1"/>
      <c r="D71" s="3"/>
      <c r="E71" s="2"/>
      <c r="F71" s="2"/>
      <c r="G71" s="2"/>
      <c r="H71" s="3"/>
      <c r="I71" s="2"/>
      <c r="J71" s="1"/>
      <c r="K71" s="2"/>
      <c r="L71" s="31"/>
      <c r="M71" s="2"/>
      <c r="N71" s="3"/>
      <c r="O71" s="32"/>
      <c r="P71" s="33"/>
      <c r="Q71" s="33"/>
      <c r="R71" s="33"/>
      <c r="S71" s="2"/>
      <c r="T71" s="1"/>
      <c r="U71" s="2"/>
      <c r="V71" s="2"/>
      <c r="W71" s="2"/>
      <c r="X71" s="2"/>
      <c r="Y71" s="2"/>
      <c r="Z71" s="31"/>
      <c r="AA71" s="31"/>
    </row>
    <row r="72" spans="1:27">
      <c r="A72" s="1"/>
      <c r="B72" s="1"/>
      <c r="C72" s="1"/>
      <c r="D72" s="3"/>
      <c r="E72" s="2"/>
      <c r="F72" s="2"/>
      <c r="G72" s="2"/>
      <c r="H72" s="3"/>
      <c r="I72" s="2"/>
      <c r="J72" s="1"/>
      <c r="K72" s="2"/>
      <c r="L72" s="31"/>
      <c r="M72" s="2"/>
      <c r="N72" s="3"/>
      <c r="O72" s="32"/>
      <c r="P72" s="33"/>
      <c r="Q72" s="33"/>
      <c r="R72" s="33"/>
      <c r="S72" s="2"/>
      <c r="T72" s="1"/>
      <c r="U72" s="2"/>
      <c r="V72" s="2"/>
      <c r="W72" s="2"/>
      <c r="X72" s="2"/>
      <c r="Y72" s="2"/>
      <c r="Z72" s="31"/>
      <c r="AA72" s="31"/>
    </row>
    <row r="73" spans="1:27">
      <c r="A73" s="1"/>
      <c r="B73" s="1"/>
      <c r="C73" s="1"/>
      <c r="D73" s="3"/>
      <c r="E73" s="2"/>
      <c r="F73" s="2"/>
      <c r="G73" s="2"/>
      <c r="H73" s="3"/>
      <c r="I73" s="2"/>
      <c r="J73" s="1"/>
      <c r="K73" s="2"/>
      <c r="L73" s="31"/>
      <c r="M73" s="2"/>
      <c r="N73" s="3"/>
      <c r="O73" s="32"/>
      <c r="P73" s="33"/>
      <c r="Q73" s="33"/>
      <c r="R73" s="33"/>
      <c r="S73" s="2"/>
      <c r="T73" s="1"/>
      <c r="U73" s="2"/>
      <c r="V73" s="2"/>
      <c r="W73" s="2"/>
      <c r="X73" s="2"/>
      <c r="Y73" s="2"/>
      <c r="Z73" s="31"/>
      <c r="AA73" s="31"/>
    </row>
    <row r="74" spans="1:27">
      <c r="A74" s="1"/>
      <c r="B74" s="1"/>
      <c r="C74" s="1"/>
      <c r="D74" s="3"/>
      <c r="E74" s="2"/>
      <c r="F74" s="2"/>
      <c r="G74" s="2"/>
      <c r="H74" s="3"/>
      <c r="I74" s="2"/>
      <c r="J74" s="1"/>
      <c r="K74" s="2"/>
      <c r="L74" s="31"/>
      <c r="M74" s="2"/>
      <c r="N74" s="3"/>
      <c r="O74" s="32"/>
      <c r="P74" s="33"/>
      <c r="Q74" s="33"/>
      <c r="R74" s="33"/>
      <c r="S74" s="2"/>
      <c r="T74" s="1"/>
      <c r="U74" s="2"/>
      <c r="V74" s="2"/>
      <c r="W74" s="2"/>
      <c r="X74" s="2"/>
      <c r="Y74" s="2"/>
      <c r="Z74" s="31"/>
      <c r="AA74" s="31"/>
    </row>
    <row r="75" spans="1:27">
      <c r="A75" s="1"/>
      <c r="B75" s="1"/>
      <c r="C75" s="1"/>
      <c r="D75" s="3"/>
      <c r="E75" s="2"/>
      <c r="F75" s="2"/>
      <c r="G75" s="2"/>
      <c r="H75" s="3"/>
      <c r="I75" s="2"/>
      <c r="J75" s="1"/>
      <c r="K75" s="2"/>
      <c r="L75" s="31"/>
      <c r="M75" s="2"/>
      <c r="N75" s="3"/>
      <c r="O75" s="32"/>
      <c r="P75" s="33"/>
      <c r="Q75" s="33"/>
      <c r="R75" s="33"/>
      <c r="S75" s="2"/>
      <c r="T75" s="1"/>
      <c r="U75" s="2"/>
      <c r="V75" s="2"/>
      <c r="W75" s="2"/>
      <c r="X75" s="2"/>
      <c r="Y75" s="2"/>
      <c r="Z75" s="31"/>
      <c r="AA75" s="31"/>
    </row>
    <row r="76" spans="1:27">
      <c r="A76" s="1"/>
      <c r="B76" s="1"/>
      <c r="C76" s="1"/>
      <c r="D76" s="3"/>
      <c r="E76" s="2"/>
      <c r="F76" s="2"/>
      <c r="G76" s="2"/>
      <c r="H76" s="3"/>
      <c r="I76" s="2"/>
      <c r="J76" s="1"/>
      <c r="K76" s="2"/>
      <c r="L76" s="31"/>
      <c r="M76" s="2"/>
      <c r="N76" s="3"/>
      <c r="O76" s="32"/>
      <c r="P76" s="33"/>
      <c r="Q76" s="33"/>
      <c r="R76" s="33"/>
      <c r="S76" s="2"/>
      <c r="T76" s="1"/>
      <c r="U76" s="2"/>
      <c r="V76" s="2"/>
      <c r="W76" s="2"/>
      <c r="X76" s="2"/>
      <c r="Y76" s="2"/>
      <c r="Z76" s="31"/>
      <c r="AA76" s="31"/>
    </row>
    <row r="77" spans="1:27">
      <c r="A77" s="1"/>
      <c r="B77" s="1"/>
      <c r="C77" s="1"/>
      <c r="D77" s="3"/>
      <c r="E77" s="2"/>
      <c r="F77" s="2"/>
      <c r="G77" s="2"/>
      <c r="H77" s="3"/>
      <c r="I77" s="2"/>
      <c r="J77" s="1"/>
      <c r="K77" s="2"/>
      <c r="L77" s="31"/>
      <c r="M77" s="2"/>
      <c r="N77" s="3"/>
      <c r="O77" s="32"/>
      <c r="P77" s="33"/>
      <c r="Q77" s="33"/>
      <c r="R77" s="33"/>
      <c r="S77" s="2"/>
      <c r="T77" s="1"/>
      <c r="U77" s="2"/>
      <c r="V77" s="2"/>
      <c r="W77" s="2"/>
      <c r="X77" s="2"/>
      <c r="Y77" s="2"/>
      <c r="Z77" s="31"/>
      <c r="AA77" s="31"/>
    </row>
    <row r="78" spans="1:27">
      <c r="A78" s="1"/>
      <c r="B78" s="1"/>
      <c r="C78" s="1"/>
      <c r="D78" s="3"/>
      <c r="E78" s="2"/>
      <c r="F78" s="2"/>
      <c r="G78" s="2"/>
      <c r="H78" s="3"/>
      <c r="I78" s="2"/>
      <c r="J78" s="1"/>
      <c r="K78" s="2"/>
      <c r="L78" s="31"/>
      <c r="M78" s="2"/>
      <c r="N78" s="3"/>
      <c r="O78" s="32"/>
      <c r="P78" s="33"/>
      <c r="Q78" s="33"/>
      <c r="R78" s="33"/>
      <c r="S78" s="2"/>
      <c r="T78" s="1"/>
      <c r="U78" s="2"/>
      <c r="V78" s="2"/>
      <c r="W78" s="2"/>
      <c r="X78" s="2"/>
      <c r="Y78" s="2"/>
      <c r="Z78" s="31"/>
      <c r="AA78" s="31"/>
    </row>
    <row r="79" spans="1:27">
      <c r="A79" s="1"/>
      <c r="B79" s="1"/>
      <c r="C79" s="1"/>
      <c r="D79" s="3"/>
      <c r="E79" s="2"/>
      <c r="F79" s="2"/>
      <c r="G79" s="2"/>
      <c r="H79" s="3"/>
      <c r="I79" s="2"/>
      <c r="J79" s="1"/>
      <c r="K79" s="2"/>
      <c r="L79" s="31"/>
      <c r="M79" s="2"/>
      <c r="N79" s="3"/>
      <c r="O79" s="32"/>
      <c r="P79" s="33"/>
      <c r="Q79" s="33"/>
      <c r="R79" s="33"/>
      <c r="S79" s="2"/>
      <c r="T79" s="1"/>
      <c r="U79" s="2"/>
      <c r="V79" s="2"/>
      <c r="W79" s="2"/>
      <c r="X79" s="2"/>
      <c r="Y79" s="2"/>
      <c r="Z79" s="31"/>
      <c r="AA79" s="31"/>
    </row>
    <row r="80" spans="1:27">
      <c r="A80" s="1"/>
      <c r="B80" s="1"/>
      <c r="C80" s="1"/>
      <c r="D80" s="3"/>
      <c r="E80" s="2"/>
      <c r="F80" s="2"/>
      <c r="G80" s="2"/>
      <c r="H80" s="3"/>
      <c r="I80" s="2"/>
      <c r="J80" s="1"/>
      <c r="K80" s="2"/>
      <c r="L80" s="31"/>
      <c r="M80" s="2"/>
      <c r="N80" s="3"/>
      <c r="O80" s="32"/>
      <c r="P80" s="33"/>
      <c r="Q80" s="33"/>
      <c r="R80" s="33"/>
      <c r="S80" s="2"/>
      <c r="T80" s="1"/>
      <c r="U80" s="2"/>
      <c r="V80" s="2"/>
      <c r="W80" s="2"/>
      <c r="X80" s="2"/>
      <c r="Y80" s="2"/>
      <c r="Z80" s="31"/>
      <c r="AA80" s="31"/>
    </row>
    <row r="81" spans="1:27">
      <c r="A81" s="1"/>
      <c r="B81" s="1"/>
      <c r="C81" s="1"/>
      <c r="D81" s="3"/>
      <c r="E81" s="2"/>
      <c r="F81" s="2"/>
      <c r="G81" s="2"/>
      <c r="H81" s="3"/>
      <c r="I81" s="2"/>
      <c r="J81" s="1"/>
      <c r="K81" s="2"/>
      <c r="L81" s="31"/>
      <c r="M81" s="2"/>
      <c r="N81" s="3"/>
      <c r="O81" s="32"/>
      <c r="P81" s="33"/>
      <c r="Q81" s="33"/>
      <c r="R81" s="33"/>
      <c r="S81" s="2"/>
      <c r="T81" s="1"/>
      <c r="U81" s="2"/>
      <c r="V81" s="2"/>
      <c r="W81" s="2"/>
      <c r="X81" s="2"/>
      <c r="Y81" s="2"/>
      <c r="Z81" s="31"/>
      <c r="AA81" s="31"/>
    </row>
    <row r="82" spans="1:27">
      <c r="A82" s="1"/>
      <c r="B82" s="1"/>
      <c r="C82" s="1"/>
      <c r="D82" s="3"/>
      <c r="E82" s="2"/>
      <c r="F82" s="2"/>
      <c r="G82" s="2"/>
      <c r="H82" s="3"/>
      <c r="I82" s="2"/>
      <c r="J82" s="1"/>
      <c r="K82" s="2"/>
      <c r="L82" s="31"/>
      <c r="M82" s="2"/>
      <c r="N82" s="3"/>
      <c r="O82" s="32"/>
      <c r="P82" s="33"/>
      <c r="Q82" s="33"/>
      <c r="R82" s="33"/>
      <c r="S82" s="2"/>
      <c r="T82" s="1"/>
      <c r="U82" s="2"/>
      <c r="V82" s="2"/>
      <c r="W82" s="2"/>
      <c r="X82" s="2"/>
      <c r="Y82" s="2"/>
      <c r="Z82" s="31"/>
      <c r="AA82" s="31"/>
    </row>
    <row r="83" spans="1:27">
      <c r="A83" s="1"/>
      <c r="B83" s="1"/>
      <c r="C83" s="1"/>
      <c r="D83" s="3"/>
      <c r="E83" s="2"/>
      <c r="F83" s="2"/>
      <c r="G83" s="2"/>
      <c r="H83" s="3"/>
      <c r="I83" s="2"/>
      <c r="J83" s="1"/>
      <c r="K83" s="2"/>
      <c r="L83" s="31"/>
      <c r="M83" s="2"/>
      <c r="N83" s="3"/>
      <c r="O83" s="32"/>
      <c r="P83" s="33"/>
      <c r="Q83" s="33"/>
      <c r="R83" s="33"/>
      <c r="S83" s="2"/>
      <c r="T83" s="1"/>
      <c r="U83" s="2"/>
      <c r="V83" s="2"/>
      <c r="W83" s="2"/>
      <c r="X83" s="2"/>
      <c r="Y83" s="2"/>
      <c r="Z83" s="31"/>
      <c r="AA83" s="31"/>
    </row>
    <row r="84" spans="1:27">
      <c r="A84" s="1"/>
      <c r="B84" s="1"/>
      <c r="C84" s="1"/>
      <c r="D84" s="3"/>
      <c r="E84" s="2"/>
      <c r="F84" s="2"/>
      <c r="G84" s="2"/>
      <c r="H84" s="3"/>
      <c r="I84" s="2"/>
      <c r="J84" s="1"/>
      <c r="K84" s="2"/>
      <c r="L84" s="31"/>
      <c r="M84" s="2"/>
      <c r="N84" s="3"/>
      <c r="O84" s="32"/>
      <c r="P84" s="33"/>
      <c r="Q84" s="33"/>
      <c r="R84" s="33"/>
      <c r="S84" s="2"/>
      <c r="T84" s="1"/>
      <c r="U84" s="2"/>
      <c r="V84" s="2"/>
      <c r="W84" s="2"/>
      <c r="X84" s="2"/>
      <c r="Y84" s="2"/>
      <c r="Z84" s="31"/>
      <c r="AA84" s="31"/>
    </row>
    <row r="85" spans="1:27">
      <c r="A85" s="1"/>
      <c r="B85" s="1"/>
      <c r="C85" s="1"/>
      <c r="D85" s="3"/>
      <c r="E85" s="2"/>
      <c r="F85" s="2"/>
      <c r="G85" s="2"/>
      <c r="H85" s="3"/>
      <c r="I85" s="2"/>
      <c r="J85" s="1"/>
      <c r="K85" s="2"/>
      <c r="L85" s="31"/>
      <c r="M85" s="2"/>
      <c r="N85" s="3"/>
      <c r="O85" s="32"/>
      <c r="P85" s="33"/>
      <c r="Q85" s="33"/>
      <c r="R85" s="33"/>
      <c r="S85" s="2"/>
      <c r="T85" s="1"/>
      <c r="U85" s="2"/>
      <c r="V85" s="2"/>
      <c r="W85" s="2"/>
      <c r="X85" s="2"/>
      <c r="Y85" s="2"/>
      <c r="Z85" s="31"/>
      <c r="AA85" s="31"/>
    </row>
    <row r="86" spans="1:27">
      <c r="A86" s="1"/>
      <c r="B86" s="1"/>
      <c r="C86" s="1"/>
      <c r="D86" s="3"/>
      <c r="E86" s="2"/>
      <c r="F86" s="2"/>
      <c r="G86" s="2"/>
      <c r="H86" s="3"/>
      <c r="I86" s="2"/>
      <c r="J86" s="1"/>
      <c r="K86" s="2"/>
      <c r="L86" s="31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2"/>
      <c r="F87" s="2"/>
      <c r="G87" s="2"/>
      <c r="H87" s="3"/>
      <c r="I87" s="2"/>
      <c r="J87" s="1"/>
      <c r="K87" s="2"/>
      <c r="L87" s="31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2"/>
      <c r="F88" s="2"/>
      <c r="G88" s="2"/>
      <c r="H88" s="3"/>
      <c r="I88" s="2"/>
      <c r="J88" s="1"/>
      <c r="K88" s="2"/>
      <c r="L88" s="31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2"/>
      <c r="F89" s="2"/>
      <c r="G89" s="2"/>
      <c r="H89" s="3"/>
      <c r="I89" s="2"/>
      <c r="J89" s="1"/>
      <c r="K89" s="2"/>
      <c r="L89" s="31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2"/>
      <c r="F90" s="2"/>
      <c r="G90" s="2"/>
      <c r="H90" s="3"/>
      <c r="I90" s="2"/>
      <c r="J90" s="1"/>
      <c r="K90" s="2"/>
      <c r="L90" s="31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2"/>
      <c r="F91" s="2"/>
      <c r="G91" s="2"/>
      <c r="H91" s="3"/>
      <c r="I91" s="2"/>
      <c r="J91" s="1"/>
      <c r="K91" s="2"/>
      <c r="L91" s="31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2"/>
      <c r="F92" s="2"/>
      <c r="G92" s="2"/>
      <c r="H92" s="3"/>
      <c r="I92" s="2"/>
      <c r="J92" s="1"/>
      <c r="K92" s="2"/>
      <c r="L92" s="31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2"/>
      <c r="F93" s="2"/>
      <c r="G93" s="2"/>
      <c r="H93" s="3"/>
      <c r="I93" s="2"/>
      <c r="J93" s="1"/>
      <c r="K93" s="2"/>
      <c r="L93" s="31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2"/>
      <c r="F94" s="2"/>
      <c r="G94" s="2"/>
      <c r="H94" s="3"/>
      <c r="I94" s="2"/>
      <c r="J94" s="1"/>
      <c r="K94" s="2"/>
      <c r="L94" s="31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2"/>
      <c r="F95" s="2"/>
      <c r="G95" s="2"/>
      <c r="H95" s="3"/>
      <c r="I95" s="2"/>
      <c r="J95" s="1"/>
      <c r="K95" s="2"/>
      <c r="L95" s="31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2"/>
      <c r="F96" s="2"/>
      <c r="G96" s="2"/>
      <c r="H96" s="3"/>
      <c r="I96" s="2"/>
      <c r="J96" s="1"/>
      <c r="K96" s="2"/>
      <c r="L96" s="31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2"/>
      <c r="F97" s="2"/>
      <c r="G97" s="2"/>
      <c r="H97" s="3"/>
      <c r="I97" s="2"/>
      <c r="J97" s="1"/>
      <c r="K97" s="2"/>
      <c r="L97" s="31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2"/>
      <c r="F98" s="2"/>
      <c r="G98" s="2"/>
      <c r="H98" s="3"/>
      <c r="I98" s="2"/>
      <c r="J98" s="1"/>
      <c r="K98" s="2"/>
      <c r="L98" s="31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2"/>
      <c r="F99" s="2"/>
      <c r="G99" s="2"/>
      <c r="H99" s="3"/>
      <c r="I99" s="2"/>
      <c r="J99" s="1"/>
      <c r="K99" s="2"/>
      <c r="L99" s="31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2"/>
      <c r="F100" s="2"/>
      <c r="G100" s="2"/>
      <c r="H100" s="3"/>
      <c r="I100" s="2"/>
      <c r="J100" s="1"/>
      <c r="K100" s="2"/>
      <c r="L100" s="31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2"/>
      <c r="F101" s="2"/>
      <c r="G101" s="2"/>
      <c r="H101" s="3"/>
      <c r="I101" s="2"/>
      <c r="J101" s="1"/>
      <c r="K101" s="2"/>
      <c r="L101" s="31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2"/>
      <c r="F102" s="2"/>
      <c r="G102" s="2"/>
      <c r="H102" s="3"/>
      <c r="I102" s="2"/>
      <c r="J102" s="1"/>
      <c r="K102" s="2"/>
      <c r="L102" s="31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2"/>
      <c r="F103" s="2"/>
      <c r="G103" s="2"/>
      <c r="H103" s="3"/>
      <c r="I103" s="2"/>
      <c r="J103" s="1"/>
      <c r="K103" s="2"/>
      <c r="L103" s="31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2"/>
      <c r="F104" s="2"/>
      <c r="G104" s="2"/>
      <c r="H104" s="3"/>
      <c r="I104" s="2"/>
      <c r="J104" s="1"/>
      <c r="K104" s="2"/>
      <c r="L104" s="31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2"/>
      <c r="F105" s="2"/>
      <c r="G105" s="2"/>
      <c r="H105" s="3"/>
      <c r="I105" s="2"/>
      <c r="J105" s="1"/>
      <c r="K105" s="2"/>
      <c r="L105" s="31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2"/>
      <c r="F106" s="2"/>
      <c r="G106" s="2"/>
      <c r="H106" s="3"/>
      <c r="I106" s="2"/>
      <c r="J106" s="1"/>
      <c r="K106" s="2"/>
      <c r="L106" s="3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2"/>
      <c r="F107" s="2"/>
      <c r="G107" s="2"/>
      <c r="H107" s="3"/>
      <c r="I107" s="2"/>
      <c r="J107" s="1"/>
      <c r="K107" s="2"/>
      <c r="L107" s="3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2"/>
      <c r="F108" s="2"/>
      <c r="G108" s="2"/>
      <c r="H108" s="3"/>
      <c r="I108" s="2"/>
      <c r="J108" s="1"/>
      <c r="K108" s="2"/>
      <c r="L108" s="3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2"/>
      <c r="H109" s="3"/>
      <c r="I109" s="2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2"/>
      <c r="H110" s="3"/>
      <c r="I110" s="2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2"/>
      <c r="H111" s="3"/>
      <c r="I111" s="2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2"/>
      <c r="H112" s="3"/>
      <c r="I112" s="2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2"/>
      <c r="H113" s="3"/>
      <c r="I113" s="2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2"/>
      <c r="H114" s="3"/>
      <c r="I114" s="2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2"/>
      <c r="H115" s="3"/>
      <c r="I115" s="2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2"/>
      <c r="H116" s="3"/>
      <c r="I116" s="2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2"/>
      <c r="H117" s="3"/>
      <c r="I117" s="2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2"/>
      <c r="H118" s="3"/>
      <c r="I118" s="2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2"/>
      <c r="H119" s="3"/>
      <c r="I119" s="2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2"/>
      <c r="H120" s="3"/>
      <c r="I120" s="2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2"/>
      <c r="H121" s="3"/>
      <c r="I121" s="2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2"/>
      <c r="H122" s="3"/>
      <c r="I122" s="2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2"/>
      <c r="H123" s="3"/>
      <c r="I123" s="2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2"/>
      <c r="H124" s="3"/>
      <c r="I124" s="2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2"/>
      <c r="H125" s="3"/>
      <c r="I125" s="2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2"/>
      <c r="H126" s="3"/>
      <c r="I126" s="2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2"/>
      <c r="H127" s="3"/>
      <c r="I127" s="2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2"/>
      <c r="H128" s="3"/>
      <c r="I128" s="2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2"/>
      <c r="H129" s="3"/>
      <c r="I129" s="2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2"/>
      <c r="H130" s="3"/>
      <c r="I130" s="2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2"/>
      <c r="H131" s="3"/>
      <c r="I131" s="2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2"/>
      <c r="H132" s="3"/>
      <c r="I132" s="2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2"/>
      <c r="H133" s="3"/>
      <c r="I133" s="2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2"/>
      <c r="H134" s="3"/>
      <c r="I134" s="2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2"/>
      <c r="H135" s="3"/>
      <c r="I135" s="2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2"/>
      <c r="H136" s="3"/>
      <c r="I136" s="2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2"/>
      <c r="H137" s="3"/>
      <c r="I137" s="2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2"/>
      <c r="H138" s="3"/>
      <c r="I138" s="2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2"/>
      <c r="H139" s="3"/>
      <c r="I139" s="2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2"/>
      <c r="H140" s="3"/>
      <c r="I140" s="2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2"/>
      <c r="H141" s="3"/>
      <c r="I141" s="2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2"/>
      <c r="H142" s="3"/>
      <c r="I142" s="2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2"/>
      <c r="H143" s="3"/>
      <c r="I143" s="2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2"/>
      <c r="H144" s="3"/>
      <c r="I144" s="2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2"/>
      <c r="H145" s="3"/>
      <c r="I145" s="2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2"/>
      <c r="H146" s="3"/>
      <c r="I146" s="2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2"/>
      <c r="H147" s="3"/>
      <c r="I147" s="2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2"/>
      <c r="H148" s="3"/>
      <c r="I148" s="2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2"/>
      <c r="H149" s="3"/>
      <c r="I149" s="2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2"/>
      <c r="H150" s="3"/>
      <c r="I150" s="2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2"/>
      <c r="H151" s="3"/>
      <c r="I151" s="2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2"/>
      <c r="H152" s="3"/>
      <c r="I152" s="2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2"/>
      <c r="H153" s="3"/>
      <c r="I153" s="2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2"/>
      <c r="H154" s="3"/>
      <c r="I154" s="2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2"/>
      <c r="H155" s="3"/>
      <c r="I155" s="2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2"/>
      <c r="H156" s="3"/>
      <c r="I156" s="2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2"/>
      <c r="H157" s="3"/>
      <c r="I157" s="2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2"/>
      <c r="H158" s="3"/>
      <c r="I158" s="2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2"/>
      <c r="H159" s="3"/>
      <c r="I159" s="2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2"/>
      <c r="H160" s="3"/>
      <c r="I160" s="2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2"/>
      <c r="H161" s="3"/>
      <c r="I161" s="2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2"/>
      <c r="H162" s="3"/>
      <c r="I162" s="2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2"/>
      <c r="H163" s="3"/>
      <c r="I163" s="2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2"/>
      <c r="H164" s="3"/>
      <c r="I164" s="2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2"/>
      <c r="H165" s="3"/>
      <c r="I165" s="2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2"/>
      <c r="H166" s="3"/>
      <c r="I166" s="2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2"/>
      <c r="H167" s="3"/>
      <c r="I167" s="2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2"/>
      <c r="H168" s="3"/>
      <c r="I168" s="2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2"/>
      <c r="H169" s="3"/>
      <c r="I169" s="2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2"/>
      <c r="H170" s="3"/>
      <c r="I170" s="2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2"/>
      <c r="H171" s="3"/>
      <c r="I171" s="2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2"/>
      <c r="H172" s="3"/>
      <c r="I172" s="2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2"/>
      <c r="H173" s="3"/>
      <c r="I173" s="2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2"/>
      <c r="H174" s="3"/>
      <c r="I174" s="2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2"/>
      <c r="H175" s="3"/>
      <c r="I175" s="2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2"/>
      <c r="H176" s="3"/>
      <c r="I176" s="2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2"/>
      <c r="H177" s="3"/>
      <c r="I177" s="2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2"/>
      <c r="H178" s="3"/>
      <c r="I178" s="2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2"/>
      <c r="H179" s="3"/>
      <c r="I179" s="2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2"/>
      <c r="H180" s="3"/>
      <c r="I180" s="2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2"/>
      <c r="H181" s="3"/>
      <c r="I181" s="2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2"/>
      <c r="H182" s="3"/>
      <c r="I182" s="2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2"/>
      <c r="H183" s="3"/>
      <c r="I183" s="2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2"/>
      <c r="H184" s="3"/>
      <c r="I184" s="2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2"/>
      <c r="H185" s="3"/>
      <c r="I185" s="2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2"/>
      <c r="H186" s="3"/>
      <c r="I186" s="2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2"/>
      <c r="H187" s="3"/>
      <c r="I187" s="2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2"/>
      <c r="H188" s="3"/>
      <c r="I188" s="2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2"/>
      <c r="H189" s="3"/>
      <c r="I189" s="2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2"/>
      <c r="H190" s="3"/>
      <c r="I190" s="2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2"/>
      <c r="H191" s="3"/>
      <c r="I191" s="2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2"/>
      <c r="H192" s="3"/>
      <c r="I192" s="2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2"/>
      <c r="H193" s="3"/>
      <c r="I193" s="2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2"/>
      <c r="H194" s="3"/>
      <c r="I194" s="2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2"/>
      <c r="H195" s="3"/>
      <c r="I195" s="2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2"/>
      <c r="H196" s="3"/>
      <c r="I196" s="2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2"/>
      <c r="H197" s="3"/>
      <c r="I197" s="2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2"/>
      <c r="H198" s="3"/>
      <c r="I198" s="2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2"/>
      <c r="H199" s="3"/>
      <c r="I199" s="2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2"/>
      <c r="H200" s="3"/>
      <c r="I200" s="2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2"/>
      <c r="H201" s="3"/>
      <c r="I201" s="2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8">
    <mergeCell ref="A1:E1"/>
    <mergeCell ref="A2:R2"/>
    <mergeCell ref="P3:R3"/>
    <mergeCell ref="T3:V3"/>
    <mergeCell ref="W3:Y3"/>
    <mergeCell ref="A5:E5"/>
    <mergeCell ref="A6:E6"/>
    <mergeCell ref="A16:E16"/>
    <mergeCell ref="A23:E23"/>
    <mergeCell ref="A27:E27"/>
    <mergeCell ref="A40:E40"/>
    <mergeCell ref="A43:E43"/>
    <mergeCell ref="A53:E5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4.25" customWidth="1"/>
    <col min="2" max="2" width="6.08333333333333" customWidth="1"/>
    <col min="3" max="3" width="3.75" hidden="1" customWidth="1"/>
    <col min="4" max="4" width="10.3333333333333" customWidth="1"/>
    <col min="5" max="5" width="16" customWidth="1"/>
    <col min="6" max="6" width="9.33333333333333" customWidth="1"/>
    <col min="7" max="7" width="12" customWidth="1"/>
    <col min="8" max="8" width="21" customWidth="1"/>
    <col min="9" max="9" width="6.75" customWidth="1"/>
    <col min="10" max="10" width="7.25" customWidth="1"/>
    <col min="11" max="11" width="7.33333333333333" customWidth="1"/>
    <col min="12" max="12" width="10.3333333333333" customWidth="1"/>
    <col min="13" max="13" width="13.3333333333333" customWidth="1"/>
    <col min="14" max="14" width="21.8333333333333" customWidth="1"/>
    <col min="15" max="15" width="14.5833333333333" customWidth="1"/>
    <col min="16" max="16" width="15.5" customWidth="1"/>
    <col min="17" max="17" width="12.8333333333333" customWidth="1"/>
    <col min="18" max="18" width="17" customWidth="1"/>
    <col min="19" max="27" width="9.08333333333333" hidden="1" customWidth="1"/>
  </cols>
  <sheetData>
    <row r="1" ht="16.5" spans="1:27">
      <c r="A1" s="1" t="s">
        <v>0</v>
      </c>
      <c r="B1" s="1"/>
      <c r="C1" s="1"/>
      <c r="D1" s="3"/>
      <c r="E1" s="2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1"/>
      <c r="S1" s="73"/>
      <c r="T1" s="73"/>
      <c r="U1" s="73"/>
      <c r="V1" s="73"/>
      <c r="W1" s="73"/>
      <c r="X1" s="73"/>
      <c r="Y1" s="73"/>
      <c r="Z1" s="73"/>
      <c r="AA1" s="73"/>
    </row>
    <row r="2" ht="20.25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4"/>
      <c r="S2" s="73"/>
      <c r="T2" s="73"/>
      <c r="U2" s="73"/>
      <c r="V2" s="73"/>
      <c r="W2" s="73"/>
      <c r="X2" s="73"/>
      <c r="Y2" s="73"/>
      <c r="Z2" s="73"/>
      <c r="AA2" s="73"/>
    </row>
    <row r="3" ht="36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88" t="s">
        <v>16</v>
      </c>
      <c r="Q3" s="88"/>
      <c r="R3" s="37"/>
      <c r="S3" s="73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48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88" t="s">
        <v>21</v>
      </c>
      <c r="Q4" s="88" t="s">
        <v>22</v>
      </c>
      <c r="R4" s="37" t="s">
        <v>23</v>
      </c>
      <c r="S4" s="73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2.5" customHeight="1" spans="1:27">
      <c r="A5" s="16" t="s">
        <v>1785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80">
        <f>L7+L15+L19+L26+L33+L37</f>
        <v>480590</v>
      </c>
      <c r="M5" s="80"/>
      <c r="N5" s="80"/>
      <c r="O5" s="80"/>
      <c r="P5" s="89">
        <f>P7+P15+P19+P26+P33+P37</f>
        <v>480590</v>
      </c>
      <c r="Q5" s="89">
        <f>Q7+Q15+Q19+Q26+Q33+Q37</f>
        <v>480590</v>
      </c>
      <c r="R5" s="80"/>
      <c r="S5" s="189"/>
      <c r="T5" s="36">
        <v>1748</v>
      </c>
      <c r="U5" s="11">
        <v>638</v>
      </c>
      <c r="V5" s="11">
        <v>0</v>
      </c>
      <c r="W5" s="11">
        <f>600*0.4</f>
        <v>240</v>
      </c>
      <c r="X5" s="11">
        <f>800*0.4</f>
        <v>320</v>
      </c>
      <c r="Y5" s="11">
        <v>640</v>
      </c>
      <c r="Z5" s="37">
        <f>SUM(T5*W5+U5*X5+V5*Y5)</f>
        <v>623680</v>
      </c>
      <c r="AA5" s="37">
        <f>SUM(T5*W5+U5*X5+V5*Y5-P5)</f>
        <v>143090</v>
      </c>
    </row>
    <row r="6" ht="22.5" customHeight="1" spans="1:27">
      <c r="A6" s="16" t="s">
        <v>1786</v>
      </c>
      <c r="B6" s="17"/>
      <c r="C6" s="17"/>
      <c r="D6" s="17"/>
      <c r="E6" s="69"/>
      <c r="F6" s="19"/>
      <c r="G6" s="19"/>
      <c r="H6" s="20"/>
      <c r="I6" s="20"/>
      <c r="J6" s="20"/>
      <c r="K6" s="20"/>
      <c r="L6" s="80">
        <f>L5</f>
        <v>480590</v>
      </c>
      <c r="M6" s="80"/>
      <c r="N6" s="80"/>
      <c r="O6" s="80"/>
      <c r="P6" s="89">
        <f>P5</f>
        <v>480590</v>
      </c>
      <c r="Q6" s="89">
        <f>Q5</f>
        <v>480590</v>
      </c>
      <c r="R6" s="80"/>
      <c r="S6" s="189"/>
      <c r="T6" s="189"/>
      <c r="U6" s="189"/>
      <c r="V6" s="189"/>
      <c r="W6" s="189"/>
      <c r="X6" s="189"/>
      <c r="Y6" s="189"/>
      <c r="Z6" s="189"/>
      <c r="AA6" s="189"/>
    </row>
    <row r="7" ht="22.5" customHeight="1" spans="1:27">
      <c r="A7" s="16" t="s">
        <v>1787</v>
      </c>
      <c r="B7" s="17"/>
      <c r="C7" s="17"/>
      <c r="D7" s="17"/>
      <c r="E7" s="69"/>
      <c r="F7" s="19"/>
      <c r="G7" s="19"/>
      <c r="H7" s="20"/>
      <c r="I7" s="20"/>
      <c r="J7" s="20"/>
      <c r="K7" s="20"/>
      <c r="L7" s="80">
        <f>SUM(L8:L14)</f>
        <v>112630</v>
      </c>
      <c r="M7" s="75"/>
      <c r="N7" s="75"/>
      <c r="O7" s="75"/>
      <c r="P7" s="89">
        <f>SUM(P8:P14)</f>
        <v>112630</v>
      </c>
      <c r="Q7" s="89">
        <f>SUM(Q8:Q14)</f>
        <v>112630</v>
      </c>
      <c r="R7" s="80"/>
      <c r="S7" s="189"/>
      <c r="T7" s="189"/>
      <c r="U7" s="189"/>
      <c r="V7" s="189"/>
      <c r="W7" s="189"/>
      <c r="X7" s="189"/>
      <c r="Y7" s="189"/>
      <c r="Z7" s="189"/>
      <c r="AA7" s="189"/>
    </row>
    <row r="8" ht="25.5" customHeight="1" spans="1:27">
      <c r="A8" s="150">
        <v>1</v>
      </c>
      <c r="B8" s="27" t="s">
        <v>1788</v>
      </c>
      <c r="C8" s="100"/>
      <c r="D8" s="26" t="s">
        <v>1787</v>
      </c>
      <c r="E8" s="26" t="s">
        <v>1789</v>
      </c>
      <c r="F8" s="26"/>
      <c r="G8" s="26" t="s">
        <v>65</v>
      </c>
      <c r="H8" s="26" t="s">
        <v>1789</v>
      </c>
      <c r="I8" s="26" t="s">
        <v>114</v>
      </c>
      <c r="J8" s="26">
        <v>2430</v>
      </c>
      <c r="K8" s="100">
        <v>1</v>
      </c>
      <c r="L8" s="43">
        <f t="shared" ref="L8:L14" si="0">J8*K8</f>
        <v>2430</v>
      </c>
      <c r="M8" s="26" t="s">
        <v>65</v>
      </c>
      <c r="N8" s="26"/>
      <c r="O8" s="26">
        <v>2019.3</v>
      </c>
      <c r="P8" s="145">
        <v>2430</v>
      </c>
      <c r="Q8" s="145">
        <v>2430</v>
      </c>
      <c r="R8" s="43"/>
      <c r="S8" s="153"/>
      <c r="T8" s="153"/>
      <c r="U8" s="153"/>
      <c r="V8" s="153"/>
      <c r="W8" s="153"/>
      <c r="X8" s="153"/>
      <c r="Y8" s="153"/>
      <c r="Z8" s="153"/>
      <c r="AA8" s="153"/>
    </row>
    <row r="9" ht="25.5" customHeight="1" spans="1:27">
      <c r="A9" s="150">
        <v>2</v>
      </c>
      <c r="B9" s="27" t="s">
        <v>1788</v>
      </c>
      <c r="C9" s="100"/>
      <c r="D9" s="26" t="s">
        <v>1787</v>
      </c>
      <c r="E9" s="26" t="s">
        <v>1790</v>
      </c>
      <c r="F9" s="26"/>
      <c r="G9" s="26" t="s">
        <v>65</v>
      </c>
      <c r="H9" s="26" t="s">
        <v>1790</v>
      </c>
      <c r="I9" s="26" t="s">
        <v>114</v>
      </c>
      <c r="J9" s="26">
        <v>8400</v>
      </c>
      <c r="K9" s="100">
        <v>3</v>
      </c>
      <c r="L9" s="43">
        <f t="shared" si="0"/>
        <v>25200</v>
      </c>
      <c r="M9" s="26" t="s">
        <v>65</v>
      </c>
      <c r="N9" s="26"/>
      <c r="O9" s="26">
        <v>2019.4</v>
      </c>
      <c r="P9" s="145">
        <v>25200</v>
      </c>
      <c r="Q9" s="145">
        <v>25200</v>
      </c>
      <c r="R9" s="43"/>
      <c r="S9" s="153"/>
      <c r="T9" s="153"/>
      <c r="U9" s="153"/>
      <c r="V9" s="153"/>
      <c r="W9" s="153"/>
      <c r="X9" s="153"/>
      <c r="Y9" s="153"/>
      <c r="Z9" s="153"/>
      <c r="AA9" s="153"/>
    </row>
    <row r="10" ht="25.5" customHeight="1" spans="1:27">
      <c r="A10" s="150">
        <v>3</v>
      </c>
      <c r="B10" s="27" t="s">
        <v>1788</v>
      </c>
      <c r="C10" s="100"/>
      <c r="D10" s="26" t="s">
        <v>1787</v>
      </c>
      <c r="E10" s="26" t="s">
        <v>1791</v>
      </c>
      <c r="F10" s="26"/>
      <c r="G10" s="26" t="s">
        <v>65</v>
      </c>
      <c r="H10" s="26" t="s">
        <v>1791</v>
      </c>
      <c r="I10" s="26" t="s">
        <v>64</v>
      </c>
      <c r="J10" s="43">
        <v>7000</v>
      </c>
      <c r="K10" s="100">
        <v>1</v>
      </c>
      <c r="L10" s="43">
        <f t="shared" si="0"/>
        <v>7000</v>
      </c>
      <c r="M10" s="26" t="s">
        <v>65</v>
      </c>
      <c r="N10" s="26"/>
      <c r="O10" s="26">
        <v>2019.4</v>
      </c>
      <c r="P10" s="145">
        <v>7000</v>
      </c>
      <c r="Q10" s="145">
        <v>7000</v>
      </c>
      <c r="R10" s="43"/>
      <c r="S10" s="153"/>
      <c r="T10" s="153"/>
      <c r="U10" s="153"/>
      <c r="V10" s="153"/>
      <c r="W10" s="153"/>
      <c r="X10" s="153"/>
      <c r="Y10" s="153"/>
      <c r="Z10" s="153"/>
      <c r="AA10" s="153"/>
    </row>
    <row r="11" ht="25.5" customHeight="1" spans="1:27">
      <c r="A11" s="150">
        <v>4</v>
      </c>
      <c r="B11" s="27" t="s">
        <v>1788</v>
      </c>
      <c r="C11" s="100"/>
      <c r="D11" s="26" t="s">
        <v>1787</v>
      </c>
      <c r="E11" s="26" t="s">
        <v>1521</v>
      </c>
      <c r="F11" s="26"/>
      <c r="G11" s="26" t="s">
        <v>65</v>
      </c>
      <c r="H11" s="26" t="s">
        <v>1521</v>
      </c>
      <c r="I11" s="26" t="s">
        <v>1732</v>
      </c>
      <c r="J11" s="43">
        <v>500</v>
      </c>
      <c r="K11" s="26">
        <v>40</v>
      </c>
      <c r="L11" s="43">
        <f t="shared" si="0"/>
        <v>20000</v>
      </c>
      <c r="M11" s="26" t="s">
        <v>65</v>
      </c>
      <c r="N11" s="26"/>
      <c r="O11" s="26">
        <v>2019.5</v>
      </c>
      <c r="P11" s="145">
        <f>SUM(L11)</f>
        <v>20000</v>
      </c>
      <c r="Q11" s="145">
        <v>20000</v>
      </c>
      <c r="R11" s="43"/>
      <c r="S11" s="153"/>
      <c r="T11" s="153"/>
      <c r="U11" s="153"/>
      <c r="V11" s="153"/>
      <c r="W11" s="153"/>
      <c r="X11" s="153"/>
      <c r="Y11" s="153"/>
      <c r="Z11" s="153"/>
      <c r="AA11" s="153"/>
    </row>
    <row r="12" ht="25.5" customHeight="1" spans="1:27">
      <c r="A12" s="150">
        <v>5</v>
      </c>
      <c r="B12" s="27" t="s">
        <v>1788</v>
      </c>
      <c r="C12" s="100"/>
      <c r="D12" s="26" t="s">
        <v>1787</v>
      </c>
      <c r="E12" s="26" t="s">
        <v>1792</v>
      </c>
      <c r="F12" s="26"/>
      <c r="G12" s="26" t="s">
        <v>65</v>
      </c>
      <c r="H12" s="26" t="s">
        <v>1792</v>
      </c>
      <c r="I12" s="26" t="s">
        <v>89</v>
      </c>
      <c r="J12" s="43">
        <v>10000</v>
      </c>
      <c r="K12" s="100">
        <v>1</v>
      </c>
      <c r="L12" s="43">
        <f t="shared" si="0"/>
        <v>10000</v>
      </c>
      <c r="M12" s="26" t="s">
        <v>65</v>
      </c>
      <c r="N12" s="26"/>
      <c r="O12" s="26">
        <v>2019.6</v>
      </c>
      <c r="P12" s="145">
        <f>SUM(L12)</f>
        <v>10000</v>
      </c>
      <c r="Q12" s="145">
        <v>10000</v>
      </c>
      <c r="R12" s="43"/>
      <c r="S12" s="153"/>
      <c r="T12" s="153"/>
      <c r="U12" s="153"/>
      <c r="V12" s="153"/>
      <c r="W12" s="153"/>
      <c r="X12" s="153"/>
      <c r="Y12" s="153"/>
      <c r="Z12" s="153"/>
      <c r="AA12" s="153"/>
    </row>
    <row r="13" ht="25.5" customHeight="1" spans="1:27">
      <c r="A13" s="150">
        <v>6</v>
      </c>
      <c r="B13" s="27" t="s">
        <v>1788</v>
      </c>
      <c r="C13" s="100"/>
      <c r="D13" s="26" t="s">
        <v>1787</v>
      </c>
      <c r="E13" s="26" t="s">
        <v>1793</v>
      </c>
      <c r="F13" s="26"/>
      <c r="G13" s="26" t="s">
        <v>65</v>
      </c>
      <c r="H13" s="26" t="s">
        <v>1793</v>
      </c>
      <c r="I13" s="26" t="s">
        <v>1732</v>
      </c>
      <c r="J13" s="43">
        <v>500</v>
      </c>
      <c r="K13" s="100">
        <v>30</v>
      </c>
      <c r="L13" s="43">
        <f t="shared" si="0"/>
        <v>15000</v>
      </c>
      <c r="M13" s="26" t="s">
        <v>65</v>
      </c>
      <c r="N13" s="26"/>
      <c r="O13" s="26">
        <v>2019.1</v>
      </c>
      <c r="P13" s="145">
        <f>SUM(L13)</f>
        <v>15000</v>
      </c>
      <c r="Q13" s="145">
        <v>15000</v>
      </c>
      <c r="R13" s="43"/>
      <c r="S13" s="153"/>
      <c r="T13" s="153"/>
      <c r="U13" s="153"/>
      <c r="V13" s="153"/>
      <c r="W13" s="153"/>
      <c r="X13" s="153"/>
      <c r="Y13" s="153"/>
      <c r="Z13" s="153"/>
      <c r="AA13" s="153"/>
    </row>
    <row r="14" ht="25.5" customHeight="1" spans="1:27">
      <c r="A14" s="150">
        <v>7</v>
      </c>
      <c r="B14" s="27" t="s">
        <v>1788</v>
      </c>
      <c r="C14" s="100"/>
      <c r="D14" s="26" t="s">
        <v>1787</v>
      </c>
      <c r="E14" s="26" t="s">
        <v>898</v>
      </c>
      <c r="F14" s="26"/>
      <c r="G14" s="26" t="s">
        <v>65</v>
      </c>
      <c r="H14" s="26" t="s">
        <v>898</v>
      </c>
      <c r="I14" s="26" t="s">
        <v>1732</v>
      </c>
      <c r="J14" s="43">
        <v>300</v>
      </c>
      <c r="K14" s="100">
        <v>110</v>
      </c>
      <c r="L14" s="43">
        <f t="shared" si="0"/>
        <v>33000</v>
      </c>
      <c r="M14" s="26" t="s">
        <v>65</v>
      </c>
      <c r="N14" s="26"/>
      <c r="O14" s="26">
        <v>2019.11</v>
      </c>
      <c r="P14" s="145">
        <f>SUM(L14)</f>
        <v>33000</v>
      </c>
      <c r="Q14" s="145">
        <v>33000</v>
      </c>
      <c r="R14" s="43"/>
      <c r="S14" s="153"/>
      <c r="T14" s="153"/>
      <c r="U14" s="153"/>
      <c r="V14" s="153"/>
      <c r="W14" s="153"/>
      <c r="X14" s="153"/>
      <c r="Y14" s="153"/>
      <c r="Z14" s="153"/>
      <c r="AA14" s="153"/>
    </row>
    <row r="15" ht="25.5" customHeight="1" spans="1:27">
      <c r="A15" s="173" t="s">
        <v>1794</v>
      </c>
      <c r="B15" s="174"/>
      <c r="C15" s="174"/>
      <c r="D15" s="174"/>
      <c r="E15" s="175"/>
      <c r="F15" s="114"/>
      <c r="G15" s="114"/>
      <c r="H15" s="176"/>
      <c r="I15" s="176"/>
      <c r="J15" s="176"/>
      <c r="K15" s="176"/>
      <c r="L15" s="113">
        <f>SUM(L16:L18)</f>
        <v>38000</v>
      </c>
      <c r="M15" s="114"/>
      <c r="N15" s="114"/>
      <c r="O15" s="114"/>
      <c r="P15" s="119">
        <f>SUM(P16:P18)</f>
        <v>38000</v>
      </c>
      <c r="Q15" s="119">
        <f>SUM(Q16:Q18)</f>
        <v>38000</v>
      </c>
      <c r="R15" s="113"/>
      <c r="S15" s="153"/>
      <c r="T15" s="153"/>
      <c r="U15" s="153"/>
      <c r="V15" s="153"/>
      <c r="W15" s="153"/>
      <c r="X15" s="153"/>
      <c r="Y15" s="153"/>
      <c r="Z15" s="153"/>
      <c r="AA15" s="153"/>
    </row>
    <row r="16" ht="25.5" customHeight="1" spans="1:27">
      <c r="A16" s="26">
        <v>1</v>
      </c>
      <c r="B16" s="27" t="s">
        <v>1788</v>
      </c>
      <c r="C16" s="27"/>
      <c r="D16" s="26" t="s">
        <v>1794</v>
      </c>
      <c r="E16" s="26" t="s">
        <v>1795</v>
      </c>
      <c r="F16" s="26"/>
      <c r="G16" s="26" t="s">
        <v>65</v>
      </c>
      <c r="H16" s="26" t="s">
        <v>1795</v>
      </c>
      <c r="I16" s="26" t="s">
        <v>1732</v>
      </c>
      <c r="J16" s="43">
        <v>500</v>
      </c>
      <c r="K16" s="100">
        <v>40</v>
      </c>
      <c r="L16" s="43">
        <f>J16*K16</f>
        <v>20000</v>
      </c>
      <c r="M16" s="26" t="s">
        <v>65</v>
      </c>
      <c r="N16" s="26"/>
      <c r="O16" s="26" t="s">
        <v>1796</v>
      </c>
      <c r="P16" s="145">
        <v>20000</v>
      </c>
      <c r="Q16" s="145">
        <v>20000</v>
      </c>
      <c r="R16" s="43"/>
      <c r="S16" s="153"/>
      <c r="T16" s="153"/>
      <c r="U16" s="153"/>
      <c r="V16" s="153"/>
      <c r="W16" s="153"/>
      <c r="X16" s="153"/>
      <c r="Y16" s="153"/>
      <c r="Z16" s="153"/>
      <c r="AA16" s="153"/>
    </row>
    <row r="17" ht="25.5" customHeight="1" spans="1:27">
      <c r="A17" s="26">
        <v>2</v>
      </c>
      <c r="B17" s="27" t="s">
        <v>1788</v>
      </c>
      <c r="C17" s="27"/>
      <c r="D17" s="26" t="s">
        <v>1794</v>
      </c>
      <c r="E17" s="26" t="s">
        <v>1797</v>
      </c>
      <c r="F17" s="26"/>
      <c r="G17" s="26" t="s">
        <v>65</v>
      </c>
      <c r="H17" s="26" t="s">
        <v>1797</v>
      </c>
      <c r="I17" s="26" t="s">
        <v>95</v>
      </c>
      <c r="J17" s="43">
        <v>10000</v>
      </c>
      <c r="K17" s="100">
        <v>1</v>
      </c>
      <c r="L17" s="43">
        <f>J17*K17</f>
        <v>10000</v>
      </c>
      <c r="M17" s="26" t="s">
        <v>65</v>
      </c>
      <c r="N17" s="26"/>
      <c r="O17" s="26" t="s">
        <v>1796</v>
      </c>
      <c r="P17" s="145">
        <f t="shared" ref="P17:P36" si="1">SUM(L17)</f>
        <v>10000</v>
      </c>
      <c r="Q17" s="145">
        <v>10000</v>
      </c>
      <c r="R17" s="43"/>
      <c r="S17" s="153"/>
      <c r="T17" s="153"/>
      <c r="U17" s="153"/>
      <c r="V17" s="153"/>
      <c r="W17" s="153"/>
      <c r="X17" s="153"/>
      <c r="Y17" s="153"/>
      <c r="Z17" s="153"/>
      <c r="AA17" s="153"/>
    </row>
    <row r="18" ht="25.5" customHeight="1" spans="1:27">
      <c r="A18" s="26">
        <v>3</v>
      </c>
      <c r="B18" s="27" t="s">
        <v>1788</v>
      </c>
      <c r="C18" s="27"/>
      <c r="D18" s="26" t="s">
        <v>1794</v>
      </c>
      <c r="E18" s="26" t="s">
        <v>898</v>
      </c>
      <c r="F18" s="26"/>
      <c r="G18" s="26" t="s">
        <v>65</v>
      </c>
      <c r="H18" s="26" t="s">
        <v>1798</v>
      </c>
      <c r="I18" s="26" t="s">
        <v>1732</v>
      </c>
      <c r="J18" s="43">
        <v>400</v>
      </c>
      <c r="K18" s="26">
        <v>20</v>
      </c>
      <c r="L18" s="43">
        <f>J18*K18</f>
        <v>8000</v>
      </c>
      <c r="M18" s="26" t="s">
        <v>65</v>
      </c>
      <c r="N18" s="26"/>
      <c r="O18" s="26" t="s">
        <v>1799</v>
      </c>
      <c r="P18" s="145">
        <f t="shared" si="1"/>
        <v>8000</v>
      </c>
      <c r="Q18" s="145">
        <v>8000</v>
      </c>
      <c r="R18" s="43"/>
      <c r="S18" s="153"/>
      <c r="T18" s="153"/>
      <c r="U18" s="153"/>
      <c r="V18" s="153"/>
      <c r="W18" s="153"/>
      <c r="X18" s="153"/>
      <c r="Y18" s="153"/>
      <c r="Z18" s="153"/>
      <c r="AA18" s="153"/>
    </row>
    <row r="19" ht="25.5" customHeight="1" spans="1:27">
      <c r="A19" s="177" t="s">
        <v>1800</v>
      </c>
      <c r="B19" s="178"/>
      <c r="C19" s="178"/>
      <c r="D19" s="178"/>
      <c r="E19" s="179"/>
      <c r="F19" s="177"/>
      <c r="G19" s="177"/>
      <c r="H19" s="177"/>
      <c r="I19" s="177"/>
      <c r="J19" s="177"/>
      <c r="K19" s="177"/>
      <c r="L19" s="177">
        <f>L20+L21+L22+L23+L24+L25</f>
        <v>161760</v>
      </c>
      <c r="M19" s="177"/>
      <c r="N19" s="177"/>
      <c r="O19" s="177"/>
      <c r="P19" s="185">
        <f t="shared" si="1"/>
        <v>161760</v>
      </c>
      <c r="Q19" s="187">
        <f>SUM(Q20:Q25)</f>
        <v>161760</v>
      </c>
      <c r="R19" s="177"/>
      <c r="S19" s="153"/>
      <c r="T19" s="153"/>
      <c r="U19" s="153"/>
      <c r="V19" s="153"/>
      <c r="W19" s="153"/>
      <c r="X19" s="153"/>
      <c r="Y19" s="153"/>
      <c r="Z19" s="153"/>
      <c r="AA19" s="153"/>
    </row>
    <row r="20" ht="25.5" customHeight="1" spans="1:27">
      <c r="A20" s="43">
        <v>1</v>
      </c>
      <c r="B20" s="27" t="s">
        <v>1788</v>
      </c>
      <c r="C20" s="27"/>
      <c r="D20" s="26" t="s">
        <v>1800</v>
      </c>
      <c r="E20" s="26" t="s">
        <v>1801</v>
      </c>
      <c r="F20" s="26"/>
      <c r="G20" s="26" t="s">
        <v>1802</v>
      </c>
      <c r="H20" s="26" t="s">
        <v>1803</v>
      </c>
      <c r="I20" s="26" t="s">
        <v>1732</v>
      </c>
      <c r="J20" s="26">
        <v>60</v>
      </c>
      <c r="K20" s="100">
        <v>456</v>
      </c>
      <c r="L20" s="43">
        <f t="shared" ref="L20:L25" si="2">SUM(J20*K20)</f>
        <v>27360</v>
      </c>
      <c r="M20" s="26" t="s">
        <v>1802</v>
      </c>
      <c r="N20" s="26"/>
      <c r="O20" s="129">
        <v>43525</v>
      </c>
      <c r="P20" s="145">
        <f t="shared" si="1"/>
        <v>27360</v>
      </c>
      <c r="Q20" s="145">
        <v>27360</v>
      </c>
      <c r="R20" s="43"/>
      <c r="S20" s="153"/>
      <c r="T20" s="153"/>
      <c r="U20" s="153"/>
      <c r="V20" s="153"/>
      <c r="W20" s="153"/>
      <c r="X20" s="153"/>
      <c r="Y20" s="153"/>
      <c r="Z20" s="153"/>
      <c r="AA20" s="153"/>
    </row>
    <row r="21" ht="25.5" customHeight="1" spans="1:27">
      <c r="A21" s="43">
        <v>2</v>
      </c>
      <c r="B21" s="27" t="s">
        <v>1788</v>
      </c>
      <c r="C21" s="27"/>
      <c r="D21" s="26" t="s">
        <v>1800</v>
      </c>
      <c r="E21" s="26" t="s">
        <v>1804</v>
      </c>
      <c r="F21" s="26"/>
      <c r="G21" s="26" t="s">
        <v>830</v>
      </c>
      <c r="H21" s="26" t="s">
        <v>1805</v>
      </c>
      <c r="I21" s="26" t="s">
        <v>1732</v>
      </c>
      <c r="J21" s="26">
        <v>660</v>
      </c>
      <c r="K21" s="100">
        <v>100</v>
      </c>
      <c r="L21" s="43">
        <f t="shared" si="2"/>
        <v>66000</v>
      </c>
      <c r="M21" s="26" t="s">
        <v>830</v>
      </c>
      <c r="N21" s="26"/>
      <c r="O21" s="129">
        <v>43586</v>
      </c>
      <c r="P21" s="145">
        <f t="shared" si="1"/>
        <v>66000</v>
      </c>
      <c r="Q21" s="145">
        <v>66000</v>
      </c>
      <c r="R21" s="43"/>
      <c r="S21" s="153"/>
      <c r="T21" s="153"/>
      <c r="U21" s="153"/>
      <c r="V21" s="153"/>
      <c r="W21" s="153"/>
      <c r="X21" s="153"/>
      <c r="Y21" s="153"/>
      <c r="Z21" s="153"/>
      <c r="AA21" s="153"/>
    </row>
    <row r="22" ht="25.5" customHeight="1" spans="1:27">
      <c r="A22" s="43">
        <v>3</v>
      </c>
      <c r="B22" s="27" t="s">
        <v>1788</v>
      </c>
      <c r="C22" s="27"/>
      <c r="D22" s="26" t="s">
        <v>1800</v>
      </c>
      <c r="E22" s="26" t="s">
        <v>339</v>
      </c>
      <c r="F22" s="26"/>
      <c r="G22" s="26" t="s">
        <v>1802</v>
      </c>
      <c r="H22" s="26" t="s">
        <v>1806</v>
      </c>
      <c r="I22" s="26" t="s">
        <v>1732</v>
      </c>
      <c r="J22" s="26">
        <v>500</v>
      </c>
      <c r="K22" s="26">
        <v>26</v>
      </c>
      <c r="L22" s="43">
        <f t="shared" si="2"/>
        <v>13000</v>
      </c>
      <c r="M22" s="26" t="s">
        <v>1802</v>
      </c>
      <c r="N22" s="26"/>
      <c r="O22" s="129">
        <v>43678</v>
      </c>
      <c r="P22" s="145">
        <f t="shared" si="1"/>
        <v>13000</v>
      </c>
      <c r="Q22" s="145">
        <v>13000</v>
      </c>
      <c r="R22" s="43"/>
      <c r="S22" s="153"/>
      <c r="T22" s="153"/>
      <c r="U22" s="153"/>
      <c r="V22" s="153"/>
      <c r="W22" s="153"/>
      <c r="X22" s="153"/>
      <c r="Y22" s="153"/>
      <c r="Z22" s="153"/>
      <c r="AA22" s="153"/>
    </row>
    <row r="23" ht="25.5" customHeight="1" spans="1:27">
      <c r="A23" s="43">
        <v>4</v>
      </c>
      <c r="B23" s="27" t="s">
        <v>1788</v>
      </c>
      <c r="C23" s="27"/>
      <c r="D23" s="26" t="s">
        <v>1800</v>
      </c>
      <c r="E23" s="26" t="s">
        <v>898</v>
      </c>
      <c r="F23" s="26"/>
      <c r="G23" s="26" t="s">
        <v>1802</v>
      </c>
      <c r="H23" s="26" t="s">
        <v>1807</v>
      </c>
      <c r="I23" s="26" t="s">
        <v>1732</v>
      </c>
      <c r="J23" s="26">
        <v>500</v>
      </c>
      <c r="K23" s="100">
        <v>44</v>
      </c>
      <c r="L23" s="43">
        <f t="shared" si="2"/>
        <v>22000</v>
      </c>
      <c r="M23" s="26" t="s">
        <v>1802</v>
      </c>
      <c r="N23" s="26"/>
      <c r="O23" s="129">
        <v>43678</v>
      </c>
      <c r="P23" s="145">
        <f t="shared" si="1"/>
        <v>22000</v>
      </c>
      <c r="Q23" s="145">
        <v>22000</v>
      </c>
      <c r="R23" s="43"/>
      <c r="S23" s="153"/>
      <c r="T23" s="153"/>
      <c r="U23" s="153"/>
      <c r="V23" s="153"/>
      <c r="W23" s="153"/>
      <c r="X23" s="153"/>
      <c r="Y23" s="153"/>
      <c r="Z23" s="153"/>
      <c r="AA23" s="153"/>
    </row>
    <row r="24" ht="25.5" customHeight="1" spans="1:27">
      <c r="A24" s="43">
        <v>5</v>
      </c>
      <c r="B24" s="27" t="s">
        <v>1788</v>
      </c>
      <c r="C24" s="27"/>
      <c r="D24" s="26" t="s">
        <v>1800</v>
      </c>
      <c r="E24" s="26" t="s">
        <v>1808</v>
      </c>
      <c r="F24" s="26"/>
      <c r="G24" s="26" t="s">
        <v>1802</v>
      </c>
      <c r="H24" s="26" t="s">
        <v>1809</v>
      </c>
      <c r="I24" s="26" t="s">
        <v>1732</v>
      </c>
      <c r="J24" s="26">
        <v>520</v>
      </c>
      <c r="K24" s="100">
        <v>45</v>
      </c>
      <c r="L24" s="43">
        <f t="shared" si="2"/>
        <v>23400</v>
      </c>
      <c r="M24" s="26" t="s">
        <v>1802</v>
      </c>
      <c r="N24" s="26"/>
      <c r="O24" s="129">
        <v>43678</v>
      </c>
      <c r="P24" s="145">
        <f t="shared" si="1"/>
        <v>23400</v>
      </c>
      <c r="Q24" s="145">
        <v>23400</v>
      </c>
      <c r="R24" s="43"/>
      <c r="S24" s="153"/>
      <c r="T24" s="153"/>
      <c r="U24" s="153"/>
      <c r="V24" s="153"/>
      <c r="W24" s="153"/>
      <c r="X24" s="153"/>
      <c r="Y24" s="153"/>
      <c r="Z24" s="153"/>
      <c r="AA24" s="153"/>
    </row>
    <row r="25" ht="25.5" customHeight="1" spans="1:27">
      <c r="A25" s="54">
        <v>6</v>
      </c>
      <c r="B25" s="180" t="s">
        <v>1788</v>
      </c>
      <c r="C25" s="180"/>
      <c r="D25" s="55" t="s">
        <v>1800</v>
      </c>
      <c r="E25" s="55" t="s">
        <v>1810</v>
      </c>
      <c r="F25" s="26"/>
      <c r="G25" s="26" t="s">
        <v>1802</v>
      </c>
      <c r="H25" s="26" t="s">
        <v>1811</v>
      </c>
      <c r="I25" s="26" t="s">
        <v>1812</v>
      </c>
      <c r="J25" s="26">
        <v>10000</v>
      </c>
      <c r="K25" s="100">
        <v>1</v>
      </c>
      <c r="L25" s="43">
        <f t="shared" si="2"/>
        <v>10000</v>
      </c>
      <c r="M25" s="26" t="s">
        <v>1802</v>
      </c>
      <c r="N25" s="26"/>
      <c r="O25" s="129">
        <v>43678</v>
      </c>
      <c r="P25" s="145">
        <f t="shared" si="1"/>
        <v>10000</v>
      </c>
      <c r="Q25" s="145">
        <v>10000</v>
      </c>
      <c r="R25" s="43"/>
      <c r="S25" s="153"/>
      <c r="T25" s="153"/>
      <c r="U25" s="153"/>
      <c r="V25" s="153"/>
      <c r="W25" s="153"/>
      <c r="X25" s="153"/>
      <c r="Y25" s="153"/>
      <c r="Z25" s="153"/>
      <c r="AA25" s="153"/>
    </row>
    <row r="26" ht="25.5" customHeight="1" spans="1:27">
      <c r="A26" s="181" t="s">
        <v>1813</v>
      </c>
      <c r="B26" s="182"/>
      <c r="C26" s="182"/>
      <c r="D26" s="182"/>
      <c r="E26" s="183"/>
      <c r="F26" s="177"/>
      <c r="G26" s="177"/>
      <c r="H26" s="177"/>
      <c r="I26" s="177"/>
      <c r="J26" s="177"/>
      <c r="K26" s="177"/>
      <c r="L26" s="177">
        <f>L27+L28+L29+L30+L31+L32</f>
        <v>43200</v>
      </c>
      <c r="M26" s="177"/>
      <c r="N26" s="177"/>
      <c r="O26" s="177"/>
      <c r="P26" s="185">
        <f t="shared" si="1"/>
        <v>43200</v>
      </c>
      <c r="Q26" s="187">
        <f>SUM(Q27:Q32)</f>
        <v>43200</v>
      </c>
      <c r="R26" s="177"/>
      <c r="S26" s="153"/>
      <c r="T26" s="153"/>
      <c r="U26" s="153"/>
      <c r="V26" s="153"/>
      <c r="W26" s="153"/>
      <c r="X26" s="153"/>
      <c r="Y26" s="153"/>
      <c r="Z26" s="153"/>
      <c r="AA26" s="153"/>
    </row>
    <row r="27" ht="25.5" customHeight="1" spans="1:27">
      <c r="A27" s="43">
        <v>1</v>
      </c>
      <c r="B27" s="27" t="s">
        <v>1788</v>
      </c>
      <c r="C27" s="27"/>
      <c r="D27" s="26" t="s">
        <v>1813</v>
      </c>
      <c r="E27" s="26" t="s">
        <v>336</v>
      </c>
      <c r="F27" s="26"/>
      <c r="G27" s="26" t="s">
        <v>65</v>
      </c>
      <c r="H27" s="26" t="s">
        <v>1814</v>
      </c>
      <c r="I27" s="26" t="s">
        <v>1732</v>
      </c>
      <c r="J27" s="26">
        <v>400</v>
      </c>
      <c r="K27" s="100">
        <v>20</v>
      </c>
      <c r="L27" s="43">
        <f t="shared" ref="L27:L32" si="3">SUM(J27*K27)</f>
        <v>8000</v>
      </c>
      <c r="M27" s="26" t="s">
        <v>65</v>
      </c>
      <c r="N27" s="26"/>
      <c r="O27" s="26">
        <v>2019.3</v>
      </c>
      <c r="P27" s="145">
        <f t="shared" si="1"/>
        <v>8000</v>
      </c>
      <c r="Q27" s="145">
        <v>8000</v>
      </c>
      <c r="R27" s="43"/>
      <c r="S27" s="153"/>
      <c r="T27" s="153"/>
      <c r="U27" s="153"/>
      <c r="V27" s="153"/>
      <c r="W27" s="153"/>
      <c r="X27" s="153"/>
      <c r="Y27" s="153"/>
      <c r="Z27" s="153"/>
      <c r="AA27" s="153"/>
    </row>
    <row r="28" ht="25.5" customHeight="1" spans="1:27">
      <c r="A28" s="43">
        <v>2</v>
      </c>
      <c r="B28" s="27" t="s">
        <v>1788</v>
      </c>
      <c r="C28" s="27"/>
      <c r="D28" s="26" t="s">
        <v>1813</v>
      </c>
      <c r="E28" s="26" t="s">
        <v>249</v>
      </c>
      <c r="F28" s="26"/>
      <c r="G28" s="26" t="s">
        <v>65</v>
      </c>
      <c r="H28" s="26" t="s">
        <v>1815</v>
      </c>
      <c r="I28" s="26" t="s">
        <v>1732</v>
      </c>
      <c r="J28" s="26">
        <v>400</v>
      </c>
      <c r="K28" s="100">
        <v>12</v>
      </c>
      <c r="L28" s="43">
        <f t="shared" si="3"/>
        <v>4800</v>
      </c>
      <c r="M28" s="26" t="s">
        <v>65</v>
      </c>
      <c r="N28" s="26"/>
      <c r="O28" s="26">
        <v>2019.3</v>
      </c>
      <c r="P28" s="145">
        <f t="shared" si="1"/>
        <v>4800</v>
      </c>
      <c r="Q28" s="145">
        <v>4800</v>
      </c>
      <c r="R28" s="43"/>
      <c r="S28" s="153"/>
      <c r="T28" s="153"/>
      <c r="U28" s="153"/>
      <c r="V28" s="153"/>
      <c r="W28" s="153"/>
      <c r="X28" s="153"/>
      <c r="Y28" s="153"/>
      <c r="Z28" s="153"/>
      <c r="AA28" s="153"/>
    </row>
    <row r="29" ht="25.5" customHeight="1" spans="1:27">
      <c r="A29" s="43">
        <v>3</v>
      </c>
      <c r="B29" s="27" t="s">
        <v>1788</v>
      </c>
      <c r="C29" s="27"/>
      <c r="D29" s="26" t="s">
        <v>1813</v>
      </c>
      <c r="E29" s="26" t="s">
        <v>1816</v>
      </c>
      <c r="F29" s="26"/>
      <c r="G29" s="26" t="s">
        <v>65</v>
      </c>
      <c r="H29" s="26" t="s">
        <v>1817</v>
      </c>
      <c r="I29" s="26" t="s">
        <v>1732</v>
      </c>
      <c r="J29" s="26">
        <v>15</v>
      </c>
      <c r="K29" s="26">
        <v>1280</v>
      </c>
      <c r="L29" s="43">
        <f t="shared" si="3"/>
        <v>19200</v>
      </c>
      <c r="M29" s="26" t="s">
        <v>65</v>
      </c>
      <c r="N29" s="26"/>
      <c r="O29" s="26">
        <v>2019.9</v>
      </c>
      <c r="P29" s="145">
        <f t="shared" si="1"/>
        <v>19200</v>
      </c>
      <c r="Q29" s="145">
        <v>19200</v>
      </c>
      <c r="R29" s="43"/>
      <c r="S29" s="153"/>
      <c r="T29" s="153"/>
      <c r="U29" s="153"/>
      <c r="V29" s="153"/>
      <c r="W29" s="153"/>
      <c r="X29" s="153"/>
      <c r="Y29" s="153"/>
      <c r="Z29" s="153"/>
      <c r="AA29" s="153"/>
    </row>
    <row r="30" ht="25.5" customHeight="1" spans="1:27">
      <c r="A30" s="43">
        <v>4</v>
      </c>
      <c r="B30" s="27" t="s">
        <v>1788</v>
      </c>
      <c r="C30" s="27"/>
      <c r="D30" s="26" t="s">
        <v>1813</v>
      </c>
      <c r="E30" s="26" t="s">
        <v>1818</v>
      </c>
      <c r="F30" s="26"/>
      <c r="G30" s="26" t="s">
        <v>65</v>
      </c>
      <c r="H30" s="26" t="s">
        <v>1818</v>
      </c>
      <c r="I30" s="26" t="s">
        <v>1732</v>
      </c>
      <c r="J30" s="26">
        <v>500</v>
      </c>
      <c r="K30" s="100">
        <v>10</v>
      </c>
      <c r="L30" s="43">
        <f t="shared" si="3"/>
        <v>5000</v>
      </c>
      <c r="M30" s="26" t="s">
        <v>65</v>
      </c>
      <c r="N30" s="26"/>
      <c r="O30" s="26">
        <v>2019.12</v>
      </c>
      <c r="P30" s="145">
        <f t="shared" si="1"/>
        <v>5000</v>
      </c>
      <c r="Q30" s="145">
        <v>5000</v>
      </c>
      <c r="R30" s="43"/>
      <c r="S30" s="153"/>
      <c r="T30" s="153"/>
      <c r="U30" s="153"/>
      <c r="V30" s="153"/>
      <c r="W30" s="153"/>
      <c r="X30" s="153"/>
      <c r="Y30" s="153"/>
      <c r="Z30" s="153"/>
      <c r="AA30" s="153"/>
    </row>
    <row r="31" ht="25.5" customHeight="1" spans="1:27">
      <c r="A31" s="43">
        <v>5</v>
      </c>
      <c r="B31" s="27" t="s">
        <v>1788</v>
      </c>
      <c r="C31" s="27"/>
      <c r="D31" s="26" t="s">
        <v>1813</v>
      </c>
      <c r="E31" s="26" t="s">
        <v>1819</v>
      </c>
      <c r="F31" s="26"/>
      <c r="G31" s="26" t="s">
        <v>65</v>
      </c>
      <c r="H31" s="26" t="s">
        <v>1820</v>
      </c>
      <c r="I31" s="26" t="s">
        <v>1732</v>
      </c>
      <c r="J31" s="26">
        <v>1200</v>
      </c>
      <c r="K31" s="100">
        <v>1</v>
      </c>
      <c r="L31" s="43">
        <f t="shared" si="3"/>
        <v>1200</v>
      </c>
      <c r="M31" s="26" t="s">
        <v>65</v>
      </c>
      <c r="N31" s="26"/>
      <c r="O31" s="26">
        <v>2019.3</v>
      </c>
      <c r="P31" s="145">
        <f t="shared" si="1"/>
        <v>1200</v>
      </c>
      <c r="Q31" s="145">
        <v>1200</v>
      </c>
      <c r="R31" s="43"/>
      <c r="S31" s="153"/>
      <c r="T31" s="153"/>
      <c r="U31" s="153"/>
      <c r="V31" s="153"/>
      <c r="W31" s="153"/>
      <c r="X31" s="153"/>
      <c r="Y31" s="153"/>
      <c r="Z31" s="153"/>
      <c r="AA31" s="153"/>
    </row>
    <row r="32" ht="25.5" customHeight="1" spans="1:27">
      <c r="A32" s="54">
        <v>6</v>
      </c>
      <c r="B32" s="180" t="s">
        <v>1788</v>
      </c>
      <c r="C32" s="180"/>
      <c r="D32" s="55" t="s">
        <v>1813</v>
      </c>
      <c r="E32" s="55" t="s">
        <v>892</v>
      </c>
      <c r="F32" s="26"/>
      <c r="G32" s="26" t="s">
        <v>65</v>
      </c>
      <c r="H32" s="26" t="s">
        <v>1821</v>
      </c>
      <c r="I32" s="26" t="s">
        <v>1732</v>
      </c>
      <c r="J32" s="26">
        <v>500</v>
      </c>
      <c r="K32" s="100">
        <v>10</v>
      </c>
      <c r="L32" s="43">
        <f t="shared" si="3"/>
        <v>5000</v>
      </c>
      <c r="M32" s="26" t="s">
        <v>65</v>
      </c>
      <c r="N32" s="26"/>
      <c r="O32" s="26">
        <v>2019.4</v>
      </c>
      <c r="P32" s="145">
        <f t="shared" si="1"/>
        <v>5000</v>
      </c>
      <c r="Q32" s="145">
        <v>5000</v>
      </c>
      <c r="R32" s="43"/>
      <c r="S32" s="153"/>
      <c r="T32" s="153"/>
      <c r="U32" s="153"/>
      <c r="V32" s="153"/>
      <c r="W32" s="153"/>
      <c r="X32" s="153"/>
      <c r="Y32" s="153"/>
      <c r="Z32" s="153"/>
      <c r="AA32" s="153"/>
    </row>
    <row r="33" ht="25.5" customHeight="1" spans="1:27">
      <c r="A33" s="181" t="s">
        <v>1822</v>
      </c>
      <c r="B33" s="182"/>
      <c r="C33" s="182"/>
      <c r="D33" s="182"/>
      <c r="E33" s="183"/>
      <c r="F33" s="177"/>
      <c r="G33" s="177"/>
      <c r="H33" s="177"/>
      <c r="I33" s="177"/>
      <c r="J33" s="177"/>
      <c r="K33" s="177"/>
      <c r="L33" s="177">
        <f>L34+L35+L36</f>
        <v>21000</v>
      </c>
      <c r="M33" s="177"/>
      <c r="N33" s="177"/>
      <c r="O33" s="177"/>
      <c r="P33" s="185">
        <f t="shared" si="1"/>
        <v>21000</v>
      </c>
      <c r="Q33" s="187">
        <f>SUM(Q34:Q36)</f>
        <v>21000</v>
      </c>
      <c r="R33" s="177"/>
      <c r="S33" s="153"/>
      <c r="T33" s="153"/>
      <c r="U33" s="153"/>
      <c r="V33" s="153"/>
      <c r="W33" s="153"/>
      <c r="X33" s="153"/>
      <c r="Y33" s="153"/>
      <c r="Z33" s="153"/>
      <c r="AA33" s="153"/>
    </row>
    <row r="34" ht="25.5" customHeight="1" spans="1:27">
      <c r="A34" s="43">
        <v>1</v>
      </c>
      <c r="B34" s="27" t="s">
        <v>1788</v>
      </c>
      <c r="C34" s="27"/>
      <c r="D34" s="26" t="s">
        <v>1822</v>
      </c>
      <c r="E34" s="26" t="s">
        <v>336</v>
      </c>
      <c r="F34" s="26"/>
      <c r="G34" s="26" t="s">
        <v>65</v>
      </c>
      <c r="H34" s="26" t="s">
        <v>1823</v>
      </c>
      <c r="I34" s="26" t="s">
        <v>1732</v>
      </c>
      <c r="J34" s="26">
        <v>500</v>
      </c>
      <c r="K34" s="100">
        <v>14</v>
      </c>
      <c r="L34" s="43">
        <f>SUM(J34*K34)</f>
        <v>7000</v>
      </c>
      <c r="M34" s="26" t="s">
        <v>65</v>
      </c>
      <c r="N34" s="26"/>
      <c r="O34" s="26">
        <v>2019.4</v>
      </c>
      <c r="P34" s="145">
        <f t="shared" si="1"/>
        <v>7000</v>
      </c>
      <c r="Q34" s="145">
        <v>7000</v>
      </c>
      <c r="R34" s="43"/>
      <c r="S34" s="153"/>
      <c r="T34" s="153"/>
      <c r="U34" s="153"/>
      <c r="V34" s="153"/>
      <c r="W34" s="153"/>
      <c r="X34" s="153"/>
      <c r="Y34" s="153"/>
      <c r="Z34" s="153"/>
      <c r="AA34" s="153"/>
    </row>
    <row r="35" ht="25.5" customHeight="1" spans="1:27">
      <c r="A35" s="43">
        <v>2</v>
      </c>
      <c r="B35" s="27" t="s">
        <v>1788</v>
      </c>
      <c r="C35" s="27"/>
      <c r="D35" s="26" t="s">
        <v>1822</v>
      </c>
      <c r="E35" s="26" t="s">
        <v>336</v>
      </c>
      <c r="F35" s="26"/>
      <c r="G35" s="26" t="s">
        <v>65</v>
      </c>
      <c r="H35" s="26" t="s">
        <v>1824</v>
      </c>
      <c r="I35" s="26" t="s">
        <v>1732</v>
      </c>
      <c r="J35" s="26">
        <v>400</v>
      </c>
      <c r="K35" s="100">
        <v>10</v>
      </c>
      <c r="L35" s="43">
        <f>SUM(J35*K35)</f>
        <v>4000</v>
      </c>
      <c r="M35" s="26" t="s">
        <v>65</v>
      </c>
      <c r="N35" s="26"/>
      <c r="O35" s="26">
        <v>2019.5</v>
      </c>
      <c r="P35" s="145">
        <f t="shared" si="1"/>
        <v>4000</v>
      </c>
      <c r="Q35" s="145">
        <v>4000</v>
      </c>
      <c r="R35" s="43"/>
      <c r="S35" s="153"/>
      <c r="T35" s="153"/>
      <c r="U35" s="153"/>
      <c r="V35" s="153"/>
      <c r="W35" s="153"/>
      <c r="X35" s="153"/>
      <c r="Y35" s="153"/>
      <c r="Z35" s="153"/>
      <c r="AA35" s="153"/>
    </row>
    <row r="36" ht="25.5" customHeight="1" spans="1:27">
      <c r="A36" s="54">
        <v>3</v>
      </c>
      <c r="B36" s="180" t="s">
        <v>1788</v>
      </c>
      <c r="C36" s="180"/>
      <c r="D36" s="55" t="s">
        <v>1822</v>
      </c>
      <c r="E36" s="55" t="s">
        <v>898</v>
      </c>
      <c r="F36" s="26"/>
      <c r="G36" s="26" t="s">
        <v>65</v>
      </c>
      <c r="H36" s="26" t="s">
        <v>1798</v>
      </c>
      <c r="I36" s="26" t="s">
        <v>1732</v>
      </c>
      <c r="J36" s="26">
        <v>500</v>
      </c>
      <c r="K36" s="26">
        <v>20</v>
      </c>
      <c r="L36" s="43">
        <f>SUM(J36*K36)</f>
        <v>10000</v>
      </c>
      <c r="M36" s="26" t="s">
        <v>65</v>
      </c>
      <c r="N36" s="26"/>
      <c r="O36" s="26">
        <v>2019.9</v>
      </c>
      <c r="P36" s="145">
        <f t="shared" si="1"/>
        <v>10000</v>
      </c>
      <c r="Q36" s="145">
        <v>10000</v>
      </c>
      <c r="R36" s="43"/>
      <c r="S36" s="153"/>
      <c r="T36" s="153"/>
      <c r="U36" s="153"/>
      <c r="V36" s="153"/>
      <c r="W36" s="153"/>
      <c r="X36" s="153"/>
      <c r="Y36" s="153"/>
      <c r="Z36" s="153"/>
      <c r="AA36" s="153"/>
    </row>
    <row r="37" ht="25.5" customHeight="1" spans="1:27">
      <c r="A37" s="181" t="s">
        <v>1825</v>
      </c>
      <c r="B37" s="182"/>
      <c r="C37" s="182"/>
      <c r="D37" s="182"/>
      <c r="E37" s="183"/>
      <c r="F37" s="177"/>
      <c r="G37" s="177"/>
      <c r="H37" s="177"/>
      <c r="I37" s="177"/>
      <c r="J37" s="177"/>
      <c r="K37" s="177"/>
      <c r="L37" s="186">
        <f>SUM(L38:L46)</f>
        <v>104000</v>
      </c>
      <c r="M37" s="177"/>
      <c r="N37" s="177"/>
      <c r="O37" s="177"/>
      <c r="P37" s="187">
        <f>SUM(P38:P46)</f>
        <v>104000</v>
      </c>
      <c r="Q37" s="187">
        <f>SUM(Q38:Q46)</f>
        <v>104000</v>
      </c>
      <c r="R37" s="177"/>
      <c r="S37" s="153"/>
      <c r="T37" s="153"/>
      <c r="U37" s="153"/>
      <c r="V37" s="153"/>
      <c r="W37" s="153"/>
      <c r="X37" s="153"/>
      <c r="Y37" s="153"/>
      <c r="Z37" s="153"/>
      <c r="AA37" s="153"/>
    </row>
    <row r="38" ht="25.5" customHeight="1" spans="1:27">
      <c r="A38" s="43">
        <v>2</v>
      </c>
      <c r="B38" s="27" t="s">
        <v>1788</v>
      </c>
      <c r="C38" s="27"/>
      <c r="D38" s="26" t="s">
        <v>1825</v>
      </c>
      <c r="E38" s="26" t="s">
        <v>332</v>
      </c>
      <c r="F38" s="26" t="s">
        <v>474</v>
      </c>
      <c r="G38" s="26" t="s">
        <v>65</v>
      </c>
      <c r="H38" s="26" t="s">
        <v>1826</v>
      </c>
      <c r="I38" s="26" t="s">
        <v>95</v>
      </c>
      <c r="J38" s="26">
        <v>10000</v>
      </c>
      <c r="K38" s="26">
        <v>1</v>
      </c>
      <c r="L38" s="43">
        <v>10000</v>
      </c>
      <c r="M38" s="26" t="s">
        <v>65</v>
      </c>
      <c r="N38" s="26"/>
      <c r="O38" s="129">
        <v>43800</v>
      </c>
      <c r="P38" s="145">
        <v>10000</v>
      </c>
      <c r="Q38" s="145">
        <v>10000</v>
      </c>
      <c r="R38" s="43"/>
      <c r="S38" s="153"/>
      <c r="T38" s="153"/>
      <c r="U38" s="153"/>
      <c r="V38" s="153"/>
      <c r="W38" s="153"/>
      <c r="X38" s="153"/>
      <c r="Y38" s="153"/>
      <c r="Z38" s="153"/>
      <c r="AA38" s="153"/>
    </row>
    <row r="39" ht="25.5" customHeight="1" spans="1:27">
      <c r="A39" s="43">
        <v>3</v>
      </c>
      <c r="B39" s="27" t="s">
        <v>1788</v>
      </c>
      <c r="C39" s="27"/>
      <c r="D39" s="26" t="s">
        <v>1825</v>
      </c>
      <c r="E39" s="26" t="s">
        <v>1648</v>
      </c>
      <c r="F39" s="26" t="s">
        <v>170</v>
      </c>
      <c r="G39" s="26" t="s">
        <v>65</v>
      </c>
      <c r="H39" s="26" t="s">
        <v>1183</v>
      </c>
      <c r="I39" s="26" t="s">
        <v>95</v>
      </c>
      <c r="J39" s="26">
        <v>7000</v>
      </c>
      <c r="K39" s="26">
        <v>1</v>
      </c>
      <c r="L39" s="43">
        <v>7000</v>
      </c>
      <c r="M39" s="26" t="s">
        <v>65</v>
      </c>
      <c r="N39" s="26"/>
      <c r="O39" s="129">
        <v>43739</v>
      </c>
      <c r="P39" s="145">
        <v>7000</v>
      </c>
      <c r="Q39" s="145">
        <v>7000</v>
      </c>
      <c r="R39" s="43"/>
      <c r="S39" s="153"/>
      <c r="T39" s="153"/>
      <c r="U39" s="153"/>
      <c r="V39" s="153"/>
      <c r="W39" s="153"/>
      <c r="X39" s="153"/>
      <c r="Y39" s="153"/>
      <c r="Z39" s="153"/>
      <c r="AA39" s="153"/>
    </row>
    <row r="40" ht="25.5" customHeight="1" spans="1:27">
      <c r="A40" s="43">
        <v>4</v>
      </c>
      <c r="B40" s="27" t="s">
        <v>1788</v>
      </c>
      <c r="C40" s="27"/>
      <c r="D40" s="26" t="s">
        <v>1825</v>
      </c>
      <c r="E40" s="26" t="s">
        <v>339</v>
      </c>
      <c r="F40" s="26" t="s">
        <v>1479</v>
      </c>
      <c r="G40" s="26" t="s">
        <v>65</v>
      </c>
      <c r="H40" s="26" t="s">
        <v>1827</v>
      </c>
      <c r="I40" s="26" t="s">
        <v>1732</v>
      </c>
      <c r="J40" s="26">
        <v>500</v>
      </c>
      <c r="K40" s="26">
        <v>400</v>
      </c>
      <c r="L40" s="43">
        <v>20000</v>
      </c>
      <c r="M40" s="26" t="s">
        <v>65</v>
      </c>
      <c r="N40" s="26"/>
      <c r="O40" s="129" t="s">
        <v>1828</v>
      </c>
      <c r="P40" s="145">
        <v>20000</v>
      </c>
      <c r="Q40" s="145">
        <v>20000</v>
      </c>
      <c r="R40" s="43"/>
      <c r="S40" s="153"/>
      <c r="T40" s="153"/>
      <c r="U40" s="153"/>
      <c r="V40" s="153"/>
      <c r="W40" s="153"/>
      <c r="X40" s="153"/>
      <c r="Y40" s="153"/>
      <c r="Z40" s="153"/>
      <c r="AA40" s="153"/>
    </row>
    <row r="41" ht="25.5" customHeight="1" spans="1:27">
      <c r="A41" s="43">
        <v>5</v>
      </c>
      <c r="B41" s="27" t="s">
        <v>1788</v>
      </c>
      <c r="C41" s="27"/>
      <c r="D41" s="26" t="s">
        <v>1825</v>
      </c>
      <c r="E41" s="26" t="s">
        <v>1829</v>
      </c>
      <c r="F41" s="26" t="s">
        <v>1263</v>
      </c>
      <c r="G41" s="26" t="s">
        <v>65</v>
      </c>
      <c r="H41" s="26" t="s">
        <v>1830</v>
      </c>
      <c r="I41" s="26" t="s">
        <v>125</v>
      </c>
      <c r="J41" s="26">
        <v>18</v>
      </c>
      <c r="K41" s="26">
        <v>400</v>
      </c>
      <c r="L41" s="43">
        <v>7000</v>
      </c>
      <c r="M41" s="26" t="s">
        <v>65</v>
      </c>
      <c r="N41" s="26"/>
      <c r="O41" s="129" t="s">
        <v>1828</v>
      </c>
      <c r="P41" s="145">
        <v>7000</v>
      </c>
      <c r="Q41" s="145">
        <v>7000</v>
      </c>
      <c r="R41" s="43"/>
      <c r="S41" s="153"/>
      <c r="T41" s="153"/>
      <c r="U41" s="153"/>
      <c r="V41" s="153"/>
      <c r="W41" s="153"/>
      <c r="X41" s="153"/>
      <c r="Y41" s="153"/>
      <c r="Z41" s="153"/>
      <c r="AA41" s="153"/>
    </row>
    <row r="42" ht="25.5" customHeight="1" spans="1:27">
      <c r="A42" s="43">
        <v>6</v>
      </c>
      <c r="B42" s="27" t="s">
        <v>1788</v>
      </c>
      <c r="C42" s="27"/>
      <c r="D42" s="26" t="s">
        <v>1825</v>
      </c>
      <c r="E42" s="26" t="s">
        <v>1461</v>
      </c>
      <c r="F42" s="26"/>
      <c r="G42" s="26" t="s">
        <v>65</v>
      </c>
      <c r="H42" s="26" t="s">
        <v>1831</v>
      </c>
      <c r="I42" s="26" t="s">
        <v>105</v>
      </c>
      <c r="J42" s="26">
        <v>1</v>
      </c>
      <c r="K42" s="26">
        <v>20000</v>
      </c>
      <c r="L42" s="43">
        <v>20000</v>
      </c>
      <c r="M42" s="26" t="s">
        <v>65</v>
      </c>
      <c r="N42" s="26"/>
      <c r="O42" s="129" t="s">
        <v>1828</v>
      </c>
      <c r="P42" s="145">
        <v>20000</v>
      </c>
      <c r="Q42" s="145">
        <v>20000</v>
      </c>
      <c r="R42" s="43"/>
      <c r="S42" s="153"/>
      <c r="T42" s="153"/>
      <c r="U42" s="153"/>
      <c r="V42" s="153"/>
      <c r="W42" s="153"/>
      <c r="X42" s="153"/>
      <c r="Y42" s="153"/>
      <c r="Z42" s="153"/>
      <c r="AA42" s="153"/>
    </row>
    <row r="43" ht="25.5" customHeight="1" spans="1:27">
      <c r="A43" s="43">
        <v>7</v>
      </c>
      <c r="B43" s="27" t="s">
        <v>1788</v>
      </c>
      <c r="C43" s="27"/>
      <c r="D43" s="26" t="s">
        <v>1825</v>
      </c>
      <c r="E43" s="26" t="s">
        <v>1641</v>
      </c>
      <c r="F43" s="184" t="s">
        <v>1382</v>
      </c>
      <c r="G43" s="26" t="s">
        <v>65</v>
      </c>
      <c r="H43" s="26" t="s">
        <v>1641</v>
      </c>
      <c r="I43" s="26" t="s">
        <v>125</v>
      </c>
      <c r="J43" s="26">
        <v>5</v>
      </c>
      <c r="K43" s="26">
        <v>3000</v>
      </c>
      <c r="L43" s="43">
        <v>15000</v>
      </c>
      <c r="M43" s="26" t="s">
        <v>65</v>
      </c>
      <c r="N43" s="26"/>
      <c r="O43" s="129" t="s">
        <v>1828</v>
      </c>
      <c r="P43" s="145">
        <v>15000</v>
      </c>
      <c r="Q43" s="145">
        <v>15000</v>
      </c>
      <c r="R43" s="43"/>
      <c r="S43" s="153"/>
      <c r="T43" s="153"/>
      <c r="U43" s="153"/>
      <c r="V43" s="153"/>
      <c r="W43" s="153"/>
      <c r="X43" s="153"/>
      <c r="Y43" s="153"/>
      <c r="Z43" s="153"/>
      <c r="AA43" s="153"/>
    </row>
    <row r="44" ht="25.5" customHeight="1" spans="1:27">
      <c r="A44" s="43">
        <v>8</v>
      </c>
      <c r="B44" s="27" t="s">
        <v>1788</v>
      </c>
      <c r="C44" s="27"/>
      <c r="D44" s="26" t="s">
        <v>1825</v>
      </c>
      <c r="E44" s="26" t="s">
        <v>115</v>
      </c>
      <c r="F44" s="26"/>
      <c r="G44" s="26" t="s">
        <v>65</v>
      </c>
      <c r="H44" s="26" t="s">
        <v>1832</v>
      </c>
      <c r="I44" s="26" t="s">
        <v>64</v>
      </c>
      <c r="J44" s="26">
        <v>2000</v>
      </c>
      <c r="K44" s="100">
        <v>3</v>
      </c>
      <c r="L44" s="43">
        <v>6000</v>
      </c>
      <c r="M44" s="26" t="s">
        <v>65</v>
      </c>
      <c r="N44" s="26"/>
      <c r="O44" s="129">
        <v>43586</v>
      </c>
      <c r="P44" s="145">
        <v>6000</v>
      </c>
      <c r="Q44" s="145">
        <v>6000</v>
      </c>
      <c r="R44" s="43"/>
      <c r="S44" s="153"/>
      <c r="T44" s="153"/>
      <c r="U44" s="153"/>
      <c r="V44" s="153"/>
      <c r="W44" s="153"/>
      <c r="X44" s="153"/>
      <c r="Y44" s="153"/>
      <c r="Z44" s="153"/>
      <c r="AA44" s="153"/>
    </row>
    <row r="45" ht="25.5" customHeight="1" spans="1:27">
      <c r="A45" s="43">
        <v>9</v>
      </c>
      <c r="B45" s="27" t="s">
        <v>1788</v>
      </c>
      <c r="C45" s="27"/>
      <c r="D45" s="26" t="s">
        <v>1825</v>
      </c>
      <c r="E45" s="26" t="s">
        <v>1833</v>
      </c>
      <c r="F45" s="26"/>
      <c r="G45" s="26" t="s">
        <v>65</v>
      </c>
      <c r="H45" s="26" t="s">
        <v>1833</v>
      </c>
      <c r="I45" s="26" t="s">
        <v>64</v>
      </c>
      <c r="J45" s="26">
        <v>250</v>
      </c>
      <c r="K45" s="100">
        <v>60</v>
      </c>
      <c r="L45" s="43">
        <v>15000</v>
      </c>
      <c r="M45" s="26" t="s">
        <v>65</v>
      </c>
      <c r="N45" s="26"/>
      <c r="O45" s="129">
        <v>43586</v>
      </c>
      <c r="P45" s="145">
        <v>15000</v>
      </c>
      <c r="Q45" s="145">
        <v>15000</v>
      </c>
      <c r="R45" s="43"/>
      <c r="S45" s="153"/>
      <c r="T45" s="153"/>
      <c r="U45" s="153"/>
      <c r="V45" s="153"/>
      <c r="W45" s="153"/>
      <c r="X45" s="153"/>
      <c r="Y45" s="153"/>
      <c r="Z45" s="153"/>
      <c r="AA45" s="153"/>
    </row>
    <row r="46" ht="25.5" customHeight="1" spans="1:27">
      <c r="A46" s="43">
        <v>10</v>
      </c>
      <c r="B46" s="27" t="s">
        <v>1788</v>
      </c>
      <c r="C46" s="27"/>
      <c r="D46" s="26" t="s">
        <v>1825</v>
      </c>
      <c r="E46" s="26" t="s">
        <v>1834</v>
      </c>
      <c r="F46" s="26"/>
      <c r="G46" s="26" t="s">
        <v>65</v>
      </c>
      <c r="H46" s="26" t="s">
        <v>1834</v>
      </c>
      <c r="I46" s="26" t="s">
        <v>102</v>
      </c>
      <c r="J46" s="26">
        <v>500</v>
      </c>
      <c r="K46" s="100">
        <v>8</v>
      </c>
      <c r="L46" s="43">
        <v>4000</v>
      </c>
      <c r="M46" s="26" t="s">
        <v>65</v>
      </c>
      <c r="N46" s="26"/>
      <c r="O46" s="129">
        <v>43556</v>
      </c>
      <c r="P46" s="145">
        <v>4000</v>
      </c>
      <c r="Q46" s="145">
        <v>4000</v>
      </c>
      <c r="R46" s="43"/>
      <c r="S46" s="153"/>
      <c r="T46" s="153"/>
      <c r="U46" s="153"/>
      <c r="V46" s="153"/>
      <c r="W46" s="153"/>
      <c r="X46" s="153"/>
      <c r="Y46" s="153"/>
      <c r="Z46" s="153"/>
      <c r="AA46" s="153"/>
    </row>
    <row r="47" ht="25.5" customHeight="1" spans="1:27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188"/>
      <c r="Q47" s="188"/>
      <c r="R47" s="73"/>
      <c r="S47" s="73"/>
      <c r="T47" s="73"/>
      <c r="U47" s="73"/>
      <c r="V47" s="73"/>
      <c r="W47" s="73"/>
      <c r="X47" s="73"/>
      <c r="Y47" s="73"/>
      <c r="Z47" s="73"/>
      <c r="AA47" s="73"/>
    </row>
    <row r="48" ht="25.5" customHeight="1" spans="1:27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188"/>
      <c r="Q48" s="188"/>
      <c r="R48" s="73"/>
      <c r="S48" s="73"/>
      <c r="T48" s="73"/>
      <c r="U48" s="73"/>
      <c r="V48" s="73"/>
      <c r="W48" s="73"/>
      <c r="X48" s="73"/>
      <c r="Y48" s="73"/>
      <c r="Z48" s="73"/>
      <c r="AA48" s="73"/>
    </row>
    <row r="49" ht="25.5" customHeight="1" spans="1:27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188"/>
      <c r="Q49" s="188"/>
      <c r="R49" s="73"/>
      <c r="S49" s="73"/>
      <c r="T49" s="73"/>
      <c r="U49" s="73"/>
      <c r="V49" s="73"/>
      <c r="W49" s="73"/>
      <c r="X49" s="73"/>
      <c r="Y49" s="73"/>
      <c r="Z49" s="73"/>
      <c r="AA49" s="73"/>
    </row>
    <row r="50" ht="25.5" customHeight="1" spans="1:27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188"/>
      <c r="Q50" s="188"/>
      <c r="R50" s="73"/>
      <c r="S50" s="73"/>
      <c r="T50" s="73"/>
      <c r="U50" s="73"/>
      <c r="V50" s="73"/>
      <c r="W50" s="73"/>
      <c r="X50" s="73"/>
      <c r="Y50" s="73"/>
      <c r="Z50" s="73"/>
      <c r="AA50" s="73"/>
    </row>
    <row r="51" ht="25.5" customHeight="1" spans="1:27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188"/>
      <c r="Q51" s="188"/>
      <c r="R51" s="73"/>
      <c r="S51" s="73"/>
      <c r="T51" s="73"/>
      <c r="U51" s="73"/>
      <c r="V51" s="73"/>
      <c r="W51" s="73"/>
      <c r="X51" s="73"/>
      <c r="Y51" s="73"/>
      <c r="Z51" s="73"/>
      <c r="AA51" s="73"/>
    </row>
    <row r="52" ht="25.5" customHeight="1" spans="1:27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188"/>
      <c r="Q52" s="188"/>
      <c r="R52" s="73"/>
      <c r="S52" s="73"/>
      <c r="T52" s="73"/>
      <c r="U52" s="73"/>
      <c r="V52" s="73"/>
      <c r="W52" s="73"/>
      <c r="X52" s="73"/>
      <c r="Y52" s="73"/>
      <c r="Z52" s="73"/>
      <c r="AA52" s="73"/>
    </row>
    <row r="53" ht="25.5" customHeight="1" spans="1:27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188"/>
      <c r="Q53" s="188"/>
      <c r="R53" s="73"/>
      <c r="S53" s="73"/>
      <c r="T53" s="73"/>
      <c r="U53" s="73"/>
      <c r="V53" s="73"/>
      <c r="W53" s="73"/>
      <c r="X53" s="73"/>
      <c r="Y53" s="73"/>
      <c r="Z53" s="73"/>
      <c r="AA53" s="73"/>
    </row>
    <row r="54" ht="25.5" customHeight="1" spans="1:27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188"/>
      <c r="Q54" s="188"/>
      <c r="R54" s="73"/>
      <c r="S54" s="73"/>
      <c r="T54" s="73"/>
      <c r="U54" s="73"/>
      <c r="V54" s="73"/>
      <c r="W54" s="73"/>
      <c r="X54" s="73"/>
      <c r="Y54" s="73"/>
      <c r="Z54" s="73"/>
      <c r="AA54" s="73"/>
    </row>
    <row r="55" ht="25.5" customHeight="1" spans="1:27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188"/>
      <c r="Q55" s="188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ht="25.5" customHeight="1" spans="1:27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188"/>
      <c r="Q56" s="188"/>
      <c r="R56" s="73"/>
      <c r="S56" s="73"/>
      <c r="T56" s="73"/>
      <c r="U56" s="73"/>
      <c r="V56" s="73"/>
      <c r="W56" s="73"/>
      <c r="X56" s="73"/>
      <c r="Y56" s="73"/>
      <c r="Z56" s="73"/>
      <c r="AA56" s="73"/>
    </row>
    <row r="57" ht="25.5" customHeight="1" spans="1:27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188"/>
      <c r="Q57" s="188"/>
      <c r="R57" s="73"/>
      <c r="S57" s="73"/>
      <c r="T57" s="73"/>
      <c r="U57" s="73"/>
      <c r="V57" s="73"/>
      <c r="W57" s="73"/>
      <c r="X57" s="73"/>
      <c r="Y57" s="73"/>
      <c r="Z57" s="73"/>
      <c r="AA57" s="73"/>
    </row>
    <row r="58" ht="25.5" customHeight="1" spans="1:27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188"/>
      <c r="Q58" s="188"/>
      <c r="R58" s="73"/>
      <c r="S58" s="73"/>
      <c r="T58" s="73"/>
      <c r="U58" s="73"/>
      <c r="V58" s="73"/>
      <c r="W58" s="73"/>
      <c r="X58" s="73"/>
      <c r="Y58" s="73"/>
      <c r="Z58" s="73"/>
      <c r="AA58" s="73"/>
    </row>
    <row r="59" ht="25.5" customHeight="1" spans="1:27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188"/>
      <c r="Q59" s="188"/>
      <c r="R59" s="73"/>
      <c r="S59" s="73"/>
      <c r="T59" s="73"/>
      <c r="U59" s="73"/>
      <c r="V59" s="73"/>
      <c r="W59" s="73"/>
      <c r="X59" s="73"/>
      <c r="Y59" s="73"/>
      <c r="Z59" s="73"/>
      <c r="AA59" s="73"/>
    </row>
    <row r="60" ht="25.5" customHeight="1" spans="1:27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188"/>
      <c r="Q60" s="188"/>
      <c r="R60" s="73"/>
      <c r="S60" s="73"/>
      <c r="T60" s="73"/>
      <c r="U60" s="73"/>
      <c r="V60" s="73"/>
      <c r="W60" s="73"/>
      <c r="X60" s="73"/>
      <c r="Y60" s="73"/>
      <c r="Z60" s="73"/>
      <c r="AA60" s="73"/>
    </row>
    <row r="61" ht="25.5" customHeight="1" spans="1:27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188"/>
      <c r="Q61" s="188"/>
      <c r="R61" s="73"/>
      <c r="S61" s="73"/>
      <c r="T61" s="73"/>
      <c r="U61" s="73"/>
      <c r="V61" s="73"/>
      <c r="W61" s="73"/>
      <c r="X61" s="73"/>
      <c r="Y61" s="73"/>
      <c r="Z61" s="73"/>
      <c r="AA61" s="73"/>
    </row>
    <row r="62" ht="25.5" customHeight="1" spans="1:27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188"/>
      <c r="Q62" s="188"/>
      <c r="R62" s="73"/>
      <c r="S62" s="73"/>
      <c r="T62" s="73"/>
      <c r="U62" s="73"/>
      <c r="V62" s="73"/>
      <c r="W62" s="73"/>
      <c r="X62" s="73"/>
      <c r="Y62" s="73"/>
      <c r="Z62" s="73"/>
      <c r="AA62" s="73"/>
    </row>
    <row r="63" ht="25.5" customHeight="1" spans="1:27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188"/>
      <c r="Q63" s="188"/>
      <c r="R63" s="73"/>
      <c r="S63" s="73"/>
      <c r="T63" s="73"/>
      <c r="U63" s="73"/>
      <c r="V63" s="73"/>
      <c r="W63" s="73"/>
      <c r="X63" s="73"/>
      <c r="Y63" s="73"/>
      <c r="Z63" s="73"/>
      <c r="AA63" s="73"/>
    </row>
    <row r="64" ht="25.5" customHeight="1" spans="1:27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188"/>
      <c r="Q64" s="188"/>
      <c r="R64" s="73"/>
      <c r="S64" s="73"/>
      <c r="T64" s="73"/>
      <c r="U64" s="73"/>
      <c r="V64" s="73"/>
      <c r="W64" s="73"/>
      <c r="X64" s="73"/>
      <c r="Y64" s="73"/>
      <c r="Z64" s="73"/>
      <c r="AA64" s="73"/>
    </row>
    <row r="65" ht="25.5" customHeight="1" spans="1:27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188"/>
      <c r="Q65" s="188"/>
      <c r="R65" s="73"/>
      <c r="S65" s="73"/>
      <c r="T65" s="73"/>
      <c r="U65" s="73"/>
      <c r="V65" s="73"/>
      <c r="W65" s="73"/>
      <c r="X65" s="73"/>
      <c r="Y65" s="73"/>
      <c r="Z65" s="73"/>
      <c r="AA65" s="73"/>
    </row>
    <row r="66" ht="25.5" customHeight="1" spans="1:27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188"/>
      <c r="Q66" s="188"/>
      <c r="R66" s="73"/>
      <c r="S66" s="73"/>
      <c r="T66" s="73"/>
      <c r="U66" s="73"/>
      <c r="V66" s="73"/>
      <c r="W66" s="73"/>
      <c r="X66" s="73"/>
      <c r="Y66" s="73"/>
      <c r="Z66" s="73"/>
      <c r="AA66" s="73"/>
    </row>
    <row r="67" ht="25.5" customHeight="1" spans="1:27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188"/>
      <c r="Q67" s="188"/>
      <c r="R67" s="73"/>
      <c r="S67" s="73"/>
      <c r="T67" s="73"/>
      <c r="U67" s="73"/>
      <c r="V67" s="73"/>
      <c r="W67" s="73"/>
      <c r="X67" s="73"/>
      <c r="Y67" s="73"/>
      <c r="Z67" s="73"/>
      <c r="AA67" s="73"/>
    </row>
    <row r="68" ht="25.5" customHeight="1" spans="1:27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188"/>
      <c r="Q68" s="188"/>
      <c r="R68" s="73"/>
      <c r="S68" s="73"/>
      <c r="T68" s="73"/>
      <c r="U68" s="73"/>
      <c r="V68" s="73"/>
      <c r="W68" s="73"/>
      <c r="X68" s="73"/>
      <c r="Y68" s="73"/>
      <c r="Z68" s="73"/>
      <c r="AA68" s="73"/>
    </row>
    <row r="69" ht="25.5" customHeight="1" spans="1:27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188"/>
      <c r="Q69" s="188"/>
      <c r="R69" s="73"/>
      <c r="S69" s="73"/>
      <c r="T69" s="73"/>
      <c r="U69" s="73"/>
      <c r="V69" s="73"/>
      <c r="W69" s="73"/>
      <c r="X69" s="73"/>
      <c r="Y69" s="73"/>
      <c r="Z69" s="73"/>
      <c r="AA69" s="73"/>
    </row>
    <row r="70" ht="25.5" customHeight="1" spans="1:27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188"/>
      <c r="Q70" s="188"/>
      <c r="R70" s="73"/>
      <c r="S70" s="73"/>
      <c r="T70" s="73"/>
      <c r="U70" s="73"/>
      <c r="V70" s="73"/>
      <c r="W70" s="73"/>
      <c r="X70" s="73"/>
      <c r="Y70" s="73"/>
      <c r="Z70" s="73"/>
      <c r="AA70" s="73"/>
    </row>
    <row r="71" ht="25.5" customHeight="1" spans="1:27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188"/>
      <c r="Q71" s="188"/>
      <c r="R71" s="73"/>
      <c r="S71" s="73"/>
      <c r="T71" s="73"/>
      <c r="U71" s="73"/>
      <c r="V71" s="73"/>
      <c r="W71" s="73"/>
      <c r="X71" s="73"/>
      <c r="Y71" s="73"/>
      <c r="Z71" s="73"/>
      <c r="AA71" s="73"/>
    </row>
    <row r="72" ht="25.5" customHeight="1" spans="1:27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188"/>
      <c r="Q72" s="188"/>
      <c r="R72" s="73"/>
      <c r="S72" s="73"/>
      <c r="T72" s="73"/>
      <c r="U72" s="73"/>
      <c r="V72" s="73"/>
      <c r="W72" s="73"/>
      <c r="X72" s="73"/>
      <c r="Y72" s="73"/>
      <c r="Z72" s="73"/>
      <c r="AA72" s="73"/>
    </row>
    <row r="73" ht="25.5" customHeight="1" spans="1:27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188"/>
      <c r="Q73" s="188"/>
      <c r="R73" s="73"/>
      <c r="S73" s="73"/>
      <c r="T73" s="73"/>
      <c r="U73" s="73"/>
      <c r="V73" s="73"/>
      <c r="W73" s="73"/>
      <c r="X73" s="73"/>
      <c r="Y73" s="73"/>
      <c r="Z73" s="73"/>
      <c r="AA73" s="73"/>
    </row>
    <row r="74" ht="25.5" customHeight="1" spans="1:27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188"/>
      <c r="Q74" s="188"/>
      <c r="R74" s="73"/>
      <c r="S74" s="73"/>
      <c r="T74" s="73"/>
      <c r="U74" s="73"/>
      <c r="V74" s="73"/>
      <c r="W74" s="73"/>
      <c r="X74" s="73"/>
      <c r="Y74" s="73"/>
      <c r="Z74" s="73"/>
      <c r="AA74" s="73"/>
    </row>
    <row r="75" ht="25.5" customHeight="1" spans="1:27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188"/>
      <c r="Q75" s="188"/>
      <c r="R75" s="73"/>
      <c r="S75" s="73"/>
      <c r="T75" s="73"/>
      <c r="U75" s="73"/>
      <c r="V75" s="73"/>
      <c r="W75" s="73"/>
      <c r="X75" s="73"/>
      <c r="Y75" s="73"/>
      <c r="Z75" s="73"/>
      <c r="AA75" s="73"/>
    </row>
    <row r="76" ht="25.5" customHeight="1" spans="1:27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188"/>
      <c r="Q76" s="188"/>
      <c r="R76" s="73"/>
      <c r="S76" s="73"/>
      <c r="T76" s="73"/>
      <c r="U76" s="73"/>
      <c r="V76" s="73"/>
      <c r="W76" s="73"/>
      <c r="X76" s="73"/>
      <c r="Y76" s="73"/>
      <c r="Z76" s="73"/>
      <c r="AA76" s="73"/>
    </row>
    <row r="77" ht="25.5" customHeight="1" spans="1:27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188"/>
      <c r="Q77" s="188"/>
      <c r="R77" s="73"/>
      <c r="S77" s="73"/>
      <c r="T77" s="73"/>
      <c r="U77" s="73"/>
      <c r="V77" s="73"/>
      <c r="W77" s="73"/>
      <c r="X77" s="73"/>
      <c r="Y77" s="73"/>
      <c r="Z77" s="73"/>
      <c r="AA77" s="73"/>
    </row>
    <row r="78" ht="25.5" customHeight="1" spans="1:27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188"/>
      <c r="Q78" s="188"/>
      <c r="R78" s="73"/>
      <c r="S78" s="73"/>
      <c r="T78" s="73"/>
      <c r="U78" s="73"/>
      <c r="V78" s="73"/>
      <c r="W78" s="73"/>
      <c r="X78" s="73"/>
      <c r="Y78" s="73"/>
      <c r="Z78" s="73"/>
      <c r="AA78" s="73"/>
    </row>
    <row r="79" ht="25.5" customHeight="1" spans="1:27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188"/>
      <c r="Q79" s="188"/>
      <c r="R79" s="73"/>
      <c r="S79" s="73"/>
      <c r="T79" s="73"/>
      <c r="U79" s="73"/>
      <c r="V79" s="73"/>
      <c r="W79" s="73"/>
      <c r="X79" s="73"/>
      <c r="Y79" s="73"/>
      <c r="Z79" s="73"/>
      <c r="AA79" s="73"/>
    </row>
    <row r="80" ht="25.5" customHeight="1" spans="1:27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188"/>
      <c r="Q80" s="188"/>
      <c r="R80" s="73"/>
      <c r="S80" s="73"/>
      <c r="T80" s="73"/>
      <c r="U80" s="73"/>
      <c r="V80" s="73"/>
      <c r="W80" s="73"/>
      <c r="X80" s="73"/>
      <c r="Y80" s="73"/>
      <c r="Z80" s="73"/>
      <c r="AA80" s="73"/>
    </row>
    <row r="81" ht="25.5" customHeight="1" spans="1:27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188"/>
      <c r="Q81" s="188"/>
      <c r="R81" s="73"/>
      <c r="S81" s="73"/>
      <c r="T81" s="73"/>
      <c r="U81" s="73"/>
      <c r="V81" s="73"/>
      <c r="W81" s="73"/>
      <c r="X81" s="73"/>
      <c r="Y81" s="73"/>
      <c r="Z81" s="73"/>
      <c r="AA81" s="73"/>
    </row>
    <row r="82" ht="25.5" customHeight="1" spans="1:27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188"/>
      <c r="Q82" s="188"/>
      <c r="R82" s="73"/>
      <c r="S82" s="73"/>
      <c r="T82" s="73"/>
      <c r="U82" s="73"/>
      <c r="V82" s="73"/>
      <c r="W82" s="73"/>
      <c r="X82" s="73"/>
      <c r="Y82" s="73"/>
      <c r="Z82" s="73"/>
      <c r="AA82" s="73"/>
    </row>
    <row r="83" ht="25.5" customHeight="1" spans="1:27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188"/>
      <c r="Q83" s="188"/>
      <c r="R83" s="73"/>
      <c r="S83" s="73"/>
      <c r="T83" s="73"/>
      <c r="U83" s="73"/>
      <c r="V83" s="73"/>
      <c r="W83" s="73"/>
      <c r="X83" s="73"/>
      <c r="Y83" s="73"/>
      <c r="Z83" s="73"/>
      <c r="AA83" s="73"/>
    </row>
    <row r="84" ht="25.5" customHeight="1" spans="1:27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188"/>
      <c r="Q84" s="188"/>
      <c r="R84" s="73"/>
      <c r="S84" s="73"/>
      <c r="T84" s="73"/>
      <c r="U84" s="73"/>
      <c r="V84" s="73"/>
      <c r="W84" s="73"/>
      <c r="X84" s="73"/>
      <c r="Y84" s="73"/>
      <c r="Z84" s="73"/>
      <c r="AA84" s="73"/>
    </row>
    <row r="85" ht="25.5" customHeight="1" spans="1:27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188"/>
      <c r="Q85" s="188"/>
      <c r="R85" s="73"/>
      <c r="S85" s="73"/>
      <c r="T85" s="73"/>
      <c r="U85" s="73"/>
      <c r="V85" s="73"/>
      <c r="W85" s="73"/>
      <c r="X85" s="73"/>
      <c r="Y85" s="73"/>
      <c r="Z85" s="73"/>
      <c r="AA85" s="73"/>
    </row>
    <row r="86" ht="25.5" customHeight="1" spans="1:27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188"/>
      <c r="Q86" s="188"/>
      <c r="R86" s="73"/>
      <c r="S86" s="73"/>
      <c r="T86" s="73"/>
      <c r="U86" s="73"/>
      <c r="V86" s="73"/>
      <c r="W86" s="73"/>
      <c r="X86" s="73"/>
      <c r="Y86" s="73"/>
      <c r="Z86" s="73"/>
      <c r="AA86" s="73"/>
    </row>
    <row r="87" ht="25.5" customHeight="1" spans="1:27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188"/>
      <c r="Q87" s="188"/>
      <c r="R87" s="73"/>
      <c r="S87" s="73"/>
      <c r="T87" s="73"/>
      <c r="U87" s="73"/>
      <c r="V87" s="73"/>
      <c r="W87" s="73"/>
      <c r="X87" s="73"/>
      <c r="Y87" s="73"/>
      <c r="Z87" s="73"/>
      <c r="AA87" s="73"/>
    </row>
    <row r="88" ht="25.5" customHeight="1" spans="1:27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188"/>
      <c r="Q88" s="188"/>
      <c r="R88" s="73"/>
      <c r="S88" s="73"/>
      <c r="T88" s="73"/>
      <c r="U88" s="73"/>
      <c r="V88" s="73"/>
      <c r="W88" s="73"/>
      <c r="X88" s="73"/>
      <c r="Y88" s="73"/>
      <c r="Z88" s="73"/>
      <c r="AA88" s="73"/>
    </row>
    <row r="89" ht="25.5" customHeight="1" spans="1:27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188"/>
      <c r="Q89" s="188"/>
      <c r="R89" s="73"/>
      <c r="S89" s="73"/>
      <c r="T89" s="73"/>
      <c r="U89" s="73"/>
      <c r="V89" s="73"/>
      <c r="W89" s="73"/>
      <c r="X89" s="73"/>
      <c r="Y89" s="73"/>
      <c r="Z89" s="73"/>
      <c r="AA89" s="73"/>
    </row>
    <row r="90" ht="25.5" customHeight="1" spans="1:27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188"/>
      <c r="Q90" s="188"/>
      <c r="R90" s="73"/>
      <c r="S90" s="73"/>
      <c r="T90" s="73"/>
      <c r="U90" s="73"/>
      <c r="V90" s="73"/>
      <c r="W90" s="73"/>
      <c r="X90" s="73"/>
      <c r="Y90" s="73"/>
      <c r="Z90" s="73"/>
      <c r="AA90" s="73"/>
    </row>
    <row r="91" ht="25.5" customHeight="1" spans="1:27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188"/>
      <c r="Q91" s="188"/>
      <c r="R91" s="73"/>
      <c r="S91" s="73"/>
      <c r="T91" s="73"/>
      <c r="U91" s="73"/>
      <c r="V91" s="73"/>
      <c r="W91" s="73"/>
      <c r="X91" s="73"/>
      <c r="Y91" s="73"/>
      <c r="Z91" s="73"/>
      <c r="AA91" s="73"/>
    </row>
    <row r="92" ht="25.5" customHeight="1" spans="1:27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188"/>
      <c r="Q92" s="188"/>
      <c r="R92" s="73"/>
      <c r="S92" s="73"/>
      <c r="T92" s="73"/>
      <c r="U92" s="73"/>
      <c r="V92" s="73"/>
      <c r="W92" s="73"/>
      <c r="X92" s="73"/>
      <c r="Y92" s="73"/>
      <c r="Z92" s="73"/>
      <c r="AA92" s="73"/>
    </row>
    <row r="93" ht="25.5" customHeight="1" spans="1:27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188"/>
      <c r="Q93" s="188"/>
      <c r="R93" s="73"/>
      <c r="S93" s="73"/>
      <c r="T93" s="73"/>
      <c r="U93" s="73"/>
      <c r="V93" s="73"/>
      <c r="W93" s="73"/>
      <c r="X93" s="73"/>
      <c r="Y93" s="73"/>
      <c r="Z93" s="73"/>
      <c r="AA93" s="73"/>
    </row>
    <row r="94" ht="25.5" customHeight="1" spans="1:27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188"/>
      <c r="Q94" s="188"/>
      <c r="R94" s="73"/>
      <c r="S94" s="73"/>
      <c r="T94" s="73"/>
      <c r="U94" s="73"/>
      <c r="V94" s="73"/>
      <c r="W94" s="73"/>
      <c r="X94" s="73"/>
      <c r="Y94" s="73"/>
      <c r="Z94" s="73"/>
      <c r="AA94" s="73"/>
    </row>
    <row r="95" ht="25.5" customHeight="1" spans="1:27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188"/>
      <c r="Q95" s="188"/>
      <c r="R95" s="73"/>
      <c r="S95" s="73"/>
      <c r="T95" s="73"/>
      <c r="U95" s="73"/>
      <c r="V95" s="73"/>
      <c r="W95" s="73"/>
      <c r="X95" s="73"/>
      <c r="Y95" s="73"/>
      <c r="Z95" s="73"/>
      <c r="AA95" s="73"/>
    </row>
    <row r="96" ht="25.5" customHeight="1" spans="1:27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188"/>
      <c r="Q96" s="188"/>
      <c r="R96" s="73"/>
      <c r="S96" s="73"/>
      <c r="T96" s="73"/>
      <c r="U96" s="73"/>
      <c r="V96" s="73"/>
      <c r="W96" s="73"/>
      <c r="X96" s="73"/>
      <c r="Y96" s="73"/>
      <c r="Z96" s="73"/>
      <c r="AA96" s="73"/>
    </row>
    <row r="97" ht="25.5" customHeight="1" spans="1:27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188"/>
      <c r="Q97" s="188"/>
      <c r="R97" s="73"/>
      <c r="S97" s="73"/>
      <c r="T97" s="73"/>
      <c r="U97" s="73"/>
      <c r="V97" s="73"/>
      <c r="W97" s="73"/>
      <c r="X97" s="73"/>
      <c r="Y97" s="73"/>
      <c r="Z97" s="73"/>
      <c r="AA97" s="73"/>
    </row>
    <row r="98" ht="25.5" customHeight="1" spans="1:27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188"/>
      <c r="Q98" s="188"/>
      <c r="R98" s="73"/>
      <c r="S98" s="73"/>
      <c r="T98" s="73"/>
      <c r="U98" s="73"/>
      <c r="V98" s="73"/>
      <c r="W98" s="73"/>
      <c r="X98" s="73"/>
      <c r="Y98" s="73"/>
      <c r="Z98" s="73"/>
      <c r="AA98" s="73"/>
    </row>
    <row r="99" ht="25.5" customHeight="1" spans="1:27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188"/>
      <c r="Q99" s="188"/>
      <c r="R99" s="73"/>
      <c r="S99" s="73"/>
      <c r="T99" s="73"/>
      <c r="U99" s="73"/>
      <c r="V99" s="73"/>
      <c r="W99" s="73"/>
      <c r="X99" s="73"/>
      <c r="Y99" s="73"/>
      <c r="Z99" s="73"/>
      <c r="AA99" s="73"/>
    </row>
    <row r="100" ht="25.5" customHeight="1" spans="1:27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188"/>
      <c r="Q100" s="188"/>
      <c r="R100" s="73"/>
      <c r="S100" s="73"/>
      <c r="T100" s="73"/>
      <c r="U100" s="73"/>
      <c r="V100" s="73"/>
      <c r="W100" s="73"/>
      <c r="X100" s="73"/>
      <c r="Y100" s="73"/>
      <c r="Z100" s="73"/>
      <c r="AA100" s="73"/>
    </row>
    <row r="101" ht="25.5" customHeight="1" spans="1:27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188"/>
      <c r="Q101" s="188"/>
      <c r="R101" s="73"/>
      <c r="S101" s="73"/>
      <c r="T101" s="73"/>
      <c r="U101" s="73"/>
      <c r="V101" s="73"/>
      <c r="W101" s="73"/>
      <c r="X101" s="73"/>
      <c r="Y101" s="73"/>
      <c r="Z101" s="73"/>
      <c r="AA101" s="73"/>
    </row>
    <row r="102" ht="25.5" customHeight="1" spans="1:27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188"/>
      <c r="Q102" s="188"/>
      <c r="R102" s="73"/>
      <c r="S102" s="73"/>
      <c r="T102" s="73"/>
      <c r="U102" s="73"/>
      <c r="V102" s="73"/>
      <c r="W102" s="73"/>
      <c r="X102" s="73"/>
      <c r="Y102" s="73"/>
      <c r="Z102" s="73"/>
      <c r="AA102" s="73"/>
    </row>
    <row r="103" ht="25.5" customHeight="1" spans="1:27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188"/>
      <c r="Q103" s="188"/>
      <c r="R103" s="73"/>
      <c r="S103" s="73"/>
      <c r="T103" s="73"/>
      <c r="U103" s="73"/>
      <c r="V103" s="73"/>
      <c r="W103" s="73"/>
      <c r="X103" s="73"/>
      <c r="Y103" s="73"/>
      <c r="Z103" s="73"/>
      <c r="AA103" s="73"/>
    </row>
    <row r="104" ht="25.5" customHeight="1" spans="1:27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188"/>
      <c r="Q104" s="188"/>
      <c r="R104" s="73"/>
      <c r="S104" s="73"/>
      <c r="T104" s="73"/>
      <c r="U104" s="73"/>
      <c r="V104" s="73"/>
      <c r="W104" s="73"/>
      <c r="X104" s="73"/>
      <c r="Y104" s="73"/>
      <c r="Z104" s="73"/>
      <c r="AA104" s="73"/>
    </row>
    <row r="105" ht="25.5" customHeight="1" spans="1:27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188"/>
      <c r="Q105" s="188"/>
      <c r="R105" s="73"/>
      <c r="S105" s="73"/>
      <c r="T105" s="73"/>
      <c r="U105" s="73"/>
      <c r="V105" s="73"/>
      <c r="W105" s="73"/>
      <c r="X105" s="73"/>
      <c r="Y105" s="73"/>
      <c r="Z105" s="73"/>
      <c r="AA105" s="73"/>
    </row>
    <row r="106" ht="25.5" customHeight="1" spans="1:27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188"/>
      <c r="Q106" s="188"/>
      <c r="R106" s="73"/>
      <c r="S106" s="73"/>
      <c r="T106" s="73"/>
      <c r="U106" s="73"/>
      <c r="V106" s="73"/>
      <c r="W106" s="73"/>
      <c r="X106" s="73"/>
      <c r="Y106" s="73"/>
      <c r="Z106" s="73"/>
      <c r="AA106" s="73"/>
    </row>
    <row r="107" ht="25.5" customHeight="1" spans="1:27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188"/>
      <c r="Q107" s="188"/>
      <c r="R107" s="73"/>
      <c r="S107" s="73"/>
      <c r="T107" s="73"/>
      <c r="U107" s="73"/>
      <c r="V107" s="73"/>
      <c r="W107" s="73"/>
      <c r="X107" s="73"/>
      <c r="Y107" s="73"/>
      <c r="Z107" s="73"/>
      <c r="AA107" s="73"/>
    </row>
    <row r="108" ht="25.5" customHeight="1" spans="1:27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188"/>
      <c r="Q108" s="188"/>
      <c r="R108" s="73"/>
      <c r="S108" s="73"/>
      <c r="T108" s="73"/>
      <c r="U108" s="73"/>
      <c r="V108" s="73"/>
      <c r="W108" s="73"/>
      <c r="X108" s="73"/>
      <c r="Y108" s="73"/>
      <c r="Z108" s="73"/>
      <c r="AA108" s="73"/>
    </row>
    <row r="109" ht="25.5" customHeight="1" spans="1:27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188"/>
      <c r="Q109" s="188"/>
      <c r="R109" s="73"/>
      <c r="S109" s="73"/>
      <c r="T109" s="73"/>
      <c r="U109" s="73"/>
      <c r="V109" s="73"/>
      <c r="W109" s="73"/>
      <c r="X109" s="73"/>
      <c r="Y109" s="73"/>
      <c r="Z109" s="73"/>
      <c r="AA109" s="73"/>
    </row>
    <row r="110" ht="25.5" customHeight="1" spans="1:27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188"/>
      <c r="Q110" s="188"/>
      <c r="R110" s="73"/>
      <c r="S110" s="73"/>
      <c r="T110" s="73"/>
      <c r="U110" s="73"/>
      <c r="V110" s="73"/>
      <c r="W110" s="73"/>
      <c r="X110" s="73"/>
      <c r="Y110" s="73"/>
      <c r="Z110" s="73"/>
      <c r="AA110" s="73"/>
    </row>
    <row r="111" ht="25.5" customHeight="1" spans="1:27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188"/>
      <c r="Q111" s="188"/>
      <c r="R111" s="73"/>
      <c r="S111" s="73"/>
      <c r="T111" s="73"/>
      <c r="U111" s="73"/>
      <c r="V111" s="73"/>
      <c r="W111" s="73"/>
      <c r="X111" s="73"/>
      <c r="Y111" s="73"/>
      <c r="Z111" s="73"/>
      <c r="AA111" s="73"/>
    </row>
    <row r="112" ht="25.5" customHeight="1" spans="1:27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188"/>
      <c r="Q112" s="188"/>
      <c r="R112" s="73"/>
      <c r="S112" s="73"/>
      <c r="T112" s="73"/>
      <c r="U112" s="73"/>
      <c r="V112" s="73"/>
      <c r="W112" s="73"/>
      <c r="X112" s="73"/>
      <c r="Y112" s="73"/>
      <c r="Z112" s="73"/>
      <c r="AA112" s="73"/>
    </row>
    <row r="113" ht="25.5" customHeight="1" spans="1:27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188"/>
      <c r="Q113" s="188"/>
      <c r="R113" s="73"/>
      <c r="S113" s="73"/>
      <c r="T113" s="73"/>
      <c r="U113" s="73"/>
      <c r="V113" s="73"/>
      <c r="W113" s="73"/>
      <c r="X113" s="73"/>
      <c r="Y113" s="73"/>
      <c r="Z113" s="73"/>
      <c r="AA113" s="73"/>
    </row>
    <row r="114" ht="25.5" customHeight="1" spans="1:27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188"/>
      <c r="Q114" s="188"/>
      <c r="R114" s="73"/>
      <c r="S114" s="73"/>
      <c r="T114" s="73"/>
      <c r="U114" s="73"/>
      <c r="V114" s="73"/>
      <c r="W114" s="73"/>
      <c r="X114" s="73"/>
      <c r="Y114" s="73"/>
      <c r="Z114" s="73"/>
      <c r="AA114" s="73"/>
    </row>
    <row r="115" ht="25.5" customHeight="1" spans="1:27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188"/>
      <c r="Q115" s="188"/>
      <c r="R115" s="73"/>
      <c r="S115" s="73"/>
      <c r="T115" s="73"/>
      <c r="U115" s="73"/>
      <c r="V115" s="73"/>
      <c r="W115" s="73"/>
      <c r="X115" s="73"/>
      <c r="Y115" s="73"/>
      <c r="Z115" s="73"/>
      <c r="AA115" s="73"/>
    </row>
    <row r="116" ht="25.5" customHeight="1" spans="1:27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188"/>
      <c r="Q116" s="188"/>
      <c r="R116" s="73"/>
      <c r="S116" s="73"/>
      <c r="T116" s="73"/>
      <c r="U116" s="73"/>
      <c r="V116" s="73"/>
      <c r="W116" s="73"/>
      <c r="X116" s="73"/>
      <c r="Y116" s="73"/>
      <c r="Z116" s="73"/>
      <c r="AA116" s="73"/>
    </row>
    <row r="117" ht="25.5" customHeight="1" spans="1:27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188"/>
      <c r="Q117" s="188"/>
      <c r="R117" s="73"/>
      <c r="S117" s="73"/>
      <c r="T117" s="73"/>
      <c r="U117" s="73"/>
      <c r="V117" s="73"/>
      <c r="W117" s="73"/>
      <c r="X117" s="73"/>
      <c r="Y117" s="73"/>
      <c r="Z117" s="73"/>
      <c r="AA117" s="73"/>
    </row>
    <row r="118" ht="25.5" customHeight="1" spans="1:27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188"/>
      <c r="Q118" s="188"/>
      <c r="R118" s="73"/>
      <c r="S118" s="73"/>
      <c r="T118" s="73"/>
      <c r="U118" s="73"/>
      <c r="V118" s="73"/>
      <c r="W118" s="73"/>
      <c r="X118" s="73"/>
      <c r="Y118" s="73"/>
      <c r="Z118" s="73"/>
      <c r="AA118" s="73"/>
    </row>
    <row r="119" ht="25.5" customHeight="1" spans="1:27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188"/>
      <c r="Q119" s="188"/>
      <c r="R119" s="73"/>
      <c r="S119" s="73"/>
      <c r="T119" s="73"/>
      <c r="U119" s="73"/>
      <c r="V119" s="73"/>
      <c r="W119" s="73"/>
      <c r="X119" s="73"/>
      <c r="Y119" s="73"/>
      <c r="Z119" s="73"/>
      <c r="AA119" s="73"/>
    </row>
    <row r="120" ht="25.5" customHeight="1" spans="1:27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188"/>
      <c r="Q120" s="188"/>
      <c r="R120" s="73"/>
      <c r="S120" s="73"/>
      <c r="T120" s="73"/>
      <c r="U120" s="73"/>
      <c r="V120" s="73"/>
      <c r="W120" s="73"/>
      <c r="X120" s="73"/>
      <c r="Y120" s="73"/>
      <c r="Z120" s="73"/>
      <c r="AA120" s="73"/>
    </row>
    <row r="121" ht="25.5" customHeight="1" spans="1:27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188"/>
      <c r="Q121" s="188"/>
      <c r="R121" s="73"/>
      <c r="S121" s="73"/>
      <c r="T121" s="73"/>
      <c r="U121" s="73"/>
      <c r="V121" s="73"/>
      <c r="W121" s="73"/>
      <c r="X121" s="73"/>
      <c r="Y121" s="73"/>
      <c r="Z121" s="73"/>
      <c r="AA121" s="73"/>
    </row>
    <row r="122" ht="25.5" customHeight="1" spans="1:27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188"/>
      <c r="Q122" s="188"/>
      <c r="R122" s="73"/>
      <c r="S122" s="73"/>
      <c r="T122" s="73"/>
      <c r="U122" s="73"/>
      <c r="V122" s="73"/>
      <c r="W122" s="73"/>
      <c r="X122" s="73"/>
      <c r="Y122" s="73"/>
      <c r="Z122" s="73"/>
      <c r="AA122" s="73"/>
    </row>
    <row r="123" ht="25.5" customHeight="1" spans="1:27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188"/>
      <c r="Q123" s="188"/>
      <c r="R123" s="73"/>
      <c r="S123" s="73"/>
      <c r="T123" s="73"/>
      <c r="U123" s="73"/>
      <c r="V123" s="73"/>
      <c r="W123" s="73"/>
      <c r="X123" s="73"/>
      <c r="Y123" s="73"/>
      <c r="Z123" s="73"/>
      <c r="AA123" s="73"/>
    </row>
    <row r="124" ht="25.5" customHeight="1" spans="1:27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188"/>
      <c r="Q124" s="188"/>
      <c r="R124" s="73"/>
      <c r="S124" s="73"/>
      <c r="T124" s="73"/>
      <c r="U124" s="73"/>
      <c r="V124" s="73"/>
      <c r="W124" s="73"/>
      <c r="X124" s="73"/>
      <c r="Y124" s="73"/>
      <c r="Z124" s="73"/>
      <c r="AA124" s="73"/>
    </row>
    <row r="125" ht="25.5" customHeight="1" spans="1:27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188"/>
      <c r="Q125" s="188"/>
      <c r="R125" s="73"/>
      <c r="S125" s="73"/>
      <c r="T125" s="73"/>
      <c r="U125" s="73"/>
      <c r="V125" s="73"/>
      <c r="W125" s="73"/>
      <c r="X125" s="73"/>
      <c r="Y125" s="73"/>
      <c r="Z125" s="73"/>
      <c r="AA125" s="73"/>
    </row>
    <row r="126" ht="25.5" customHeight="1" spans="1:27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188"/>
      <c r="Q126" s="188"/>
      <c r="R126" s="73"/>
      <c r="S126" s="73"/>
      <c r="T126" s="73"/>
      <c r="U126" s="73"/>
      <c r="V126" s="73"/>
      <c r="W126" s="73"/>
      <c r="X126" s="73"/>
      <c r="Y126" s="73"/>
      <c r="Z126" s="73"/>
      <c r="AA126" s="73"/>
    </row>
    <row r="127" ht="25.5" customHeight="1" spans="1:27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188"/>
      <c r="Q127" s="188"/>
      <c r="R127" s="73"/>
      <c r="S127" s="73"/>
      <c r="T127" s="73"/>
      <c r="U127" s="73"/>
      <c r="V127" s="73"/>
      <c r="W127" s="73"/>
      <c r="X127" s="73"/>
      <c r="Y127" s="73"/>
      <c r="Z127" s="73"/>
      <c r="AA127" s="73"/>
    </row>
    <row r="128" ht="25.5" customHeight="1" spans="1:27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188"/>
      <c r="Q128" s="188"/>
      <c r="R128" s="73"/>
      <c r="S128" s="73"/>
      <c r="T128" s="73"/>
      <c r="U128" s="73"/>
      <c r="V128" s="73"/>
      <c r="W128" s="73"/>
      <c r="X128" s="73"/>
      <c r="Y128" s="73"/>
      <c r="Z128" s="73"/>
      <c r="AA128" s="73"/>
    </row>
    <row r="129" ht="25.5" customHeight="1" spans="1:27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188"/>
      <c r="Q129" s="188"/>
      <c r="R129" s="73"/>
      <c r="S129" s="73"/>
      <c r="T129" s="73"/>
      <c r="U129" s="73"/>
      <c r="V129" s="73"/>
      <c r="W129" s="73"/>
      <c r="X129" s="73"/>
      <c r="Y129" s="73"/>
      <c r="Z129" s="73"/>
      <c r="AA129" s="73"/>
    </row>
    <row r="130" ht="25.5" customHeight="1" spans="1:27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188"/>
      <c r="Q130" s="188"/>
      <c r="R130" s="73"/>
      <c r="S130" s="73"/>
      <c r="T130" s="73"/>
      <c r="U130" s="73"/>
      <c r="V130" s="73"/>
      <c r="W130" s="73"/>
      <c r="X130" s="73"/>
      <c r="Y130" s="73"/>
      <c r="Z130" s="73"/>
      <c r="AA130" s="73"/>
    </row>
    <row r="131" ht="25.5" customHeight="1" spans="1:27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188"/>
      <c r="Q131" s="188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ht="25.5" customHeight="1" spans="1:27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188"/>
      <c r="Q132" s="188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ht="25.5" customHeight="1" spans="1:27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188"/>
      <c r="Q133" s="188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ht="25.5" customHeight="1" spans="1:27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188"/>
      <c r="Q134" s="188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ht="25.5" customHeight="1" spans="1:27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188"/>
      <c r="Q135" s="188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ht="25.5" customHeight="1" spans="1:27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188"/>
      <c r="Q136" s="188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ht="25.5" customHeight="1" spans="1:27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188"/>
      <c r="Q137" s="188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ht="25.5" customHeight="1" spans="1:27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188"/>
      <c r="Q138" s="188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ht="25.5" customHeight="1" spans="1:27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188"/>
      <c r="Q139" s="188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ht="25.5" customHeight="1" spans="1:27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188"/>
      <c r="Q140" s="188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ht="25.5" customHeight="1" spans="1:27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188"/>
      <c r="Q141" s="188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ht="25.5" customHeight="1" spans="1:27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188"/>
      <c r="Q142" s="188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ht="25.5" customHeight="1" spans="1:27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188"/>
      <c r="Q143" s="188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ht="25.5" customHeight="1" spans="1:27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188"/>
      <c r="Q144" s="188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ht="25.5" customHeight="1" spans="1:27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188"/>
      <c r="Q145" s="188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ht="25.5" customHeight="1" spans="1:27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188"/>
      <c r="Q146" s="188"/>
      <c r="R146" s="73"/>
      <c r="S146" s="73"/>
      <c r="T146" s="73"/>
      <c r="U146" s="73"/>
      <c r="V146" s="73"/>
      <c r="W146" s="73"/>
      <c r="X146" s="73"/>
      <c r="Y146" s="73"/>
      <c r="Z146" s="73"/>
      <c r="AA146" s="73"/>
    </row>
    <row r="147" ht="25.5" customHeight="1" spans="1:27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188"/>
      <c r="Q147" s="188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  <row r="148" ht="25.5" customHeight="1" spans="1:27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188"/>
      <c r="Q148" s="188"/>
      <c r="R148" s="73"/>
      <c r="S148" s="73"/>
      <c r="T148" s="73"/>
      <c r="U148" s="73"/>
      <c r="V148" s="73"/>
      <c r="W148" s="73"/>
      <c r="X148" s="73"/>
      <c r="Y148" s="73"/>
      <c r="Z148" s="73"/>
      <c r="AA148" s="73"/>
    </row>
    <row r="149" ht="25.5" customHeight="1" spans="1:27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188"/>
      <c r="Q149" s="188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 ht="25.5" customHeight="1" spans="1:27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188"/>
      <c r="Q150" s="188"/>
      <c r="R150" s="73"/>
      <c r="S150" s="73"/>
      <c r="T150" s="73"/>
      <c r="U150" s="73"/>
      <c r="V150" s="73"/>
      <c r="W150" s="73"/>
      <c r="X150" s="73"/>
      <c r="Y150" s="73"/>
      <c r="Z150" s="73"/>
      <c r="AA150" s="73"/>
    </row>
    <row r="151" ht="25.5" customHeight="1" spans="1:27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188"/>
      <c r="Q151" s="188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ht="25.5" customHeight="1" spans="1:27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188"/>
      <c r="Q152" s="188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ht="25.5" customHeight="1" spans="1:27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188"/>
      <c r="Q153" s="188"/>
      <c r="R153" s="73"/>
      <c r="S153" s="73"/>
      <c r="T153" s="73"/>
      <c r="U153" s="73"/>
      <c r="V153" s="73"/>
      <c r="W153" s="73"/>
      <c r="X153" s="73"/>
      <c r="Y153" s="73"/>
      <c r="Z153" s="73"/>
      <c r="AA153" s="73"/>
    </row>
    <row r="154" ht="25.5" customHeight="1" spans="1:27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188"/>
      <c r="Q154" s="188"/>
      <c r="R154" s="73"/>
      <c r="S154" s="73"/>
      <c r="T154" s="73"/>
      <c r="U154" s="73"/>
      <c r="V154" s="73"/>
      <c r="W154" s="73"/>
      <c r="X154" s="73"/>
      <c r="Y154" s="73"/>
      <c r="Z154" s="73"/>
      <c r="AA154" s="73"/>
    </row>
    <row r="155" ht="25.5" customHeight="1" spans="1:27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188"/>
      <c r="Q155" s="188"/>
      <c r="R155" s="73"/>
      <c r="S155" s="73"/>
      <c r="T155" s="73"/>
      <c r="U155" s="73"/>
      <c r="V155" s="73"/>
      <c r="W155" s="73"/>
      <c r="X155" s="73"/>
      <c r="Y155" s="73"/>
      <c r="Z155" s="73"/>
      <c r="AA155" s="73"/>
    </row>
    <row r="156" ht="25.5" customHeight="1" spans="1:27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188"/>
      <c r="Q156" s="188"/>
      <c r="R156" s="73"/>
      <c r="S156" s="73"/>
      <c r="T156" s="73"/>
      <c r="U156" s="73"/>
      <c r="V156" s="73"/>
      <c r="W156" s="73"/>
      <c r="X156" s="73"/>
      <c r="Y156" s="73"/>
      <c r="Z156" s="73"/>
      <c r="AA156" s="73"/>
    </row>
    <row r="157" ht="25.5" customHeight="1" spans="1:27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188"/>
      <c r="Q157" s="188"/>
      <c r="R157" s="73"/>
      <c r="S157" s="73"/>
      <c r="T157" s="73"/>
      <c r="U157" s="73"/>
      <c r="V157" s="73"/>
      <c r="W157" s="73"/>
      <c r="X157" s="73"/>
      <c r="Y157" s="73"/>
      <c r="Z157" s="73"/>
      <c r="AA157" s="73"/>
    </row>
    <row r="158" ht="25.5" customHeight="1" spans="1:27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188"/>
      <c r="Q158" s="188"/>
      <c r="R158" s="73"/>
      <c r="S158" s="73"/>
      <c r="T158" s="73"/>
      <c r="U158" s="73"/>
      <c r="V158" s="73"/>
      <c r="W158" s="73"/>
      <c r="X158" s="73"/>
      <c r="Y158" s="73"/>
      <c r="Z158" s="73"/>
      <c r="AA158" s="73"/>
    </row>
    <row r="159" ht="25.5" customHeight="1" spans="1:27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188"/>
      <c r="Q159" s="188"/>
      <c r="R159" s="73"/>
      <c r="S159" s="73"/>
      <c r="T159" s="73"/>
      <c r="U159" s="73"/>
      <c r="V159" s="73"/>
      <c r="W159" s="73"/>
      <c r="X159" s="73"/>
      <c r="Y159" s="73"/>
      <c r="Z159" s="73"/>
      <c r="AA159" s="73"/>
    </row>
    <row r="160" ht="25.5" customHeight="1" spans="1:27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188"/>
      <c r="Q160" s="188"/>
      <c r="R160" s="73"/>
      <c r="S160" s="73"/>
      <c r="T160" s="73"/>
      <c r="U160" s="73"/>
      <c r="V160" s="73"/>
      <c r="W160" s="73"/>
      <c r="X160" s="73"/>
      <c r="Y160" s="73"/>
      <c r="Z160" s="73"/>
      <c r="AA160" s="73"/>
    </row>
    <row r="161" ht="25.5" customHeight="1" spans="1:27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188"/>
      <c r="Q161" s="188"/>
      <c r="R161" s="73"/>
      <c r="S161" s="73"/>
      <c r="T161" s="73"/>
      <c r="U161" s="73"/>
      <c r="V161" s="73"/>
      <c r="W161" s="73"/>
      <c r="X161" s="73"/>
      <c r="Y161" s="73"/>
      <c r="Z161" s="73"/>
      <c r="AA161" s="73"/>
    </row>
    <row r="162" ht="25.5" customHeight="1" spans="1:27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188"/>
      <c r="Q162" s="188"/>
      <c r="R162" s="73"/>
      <c r="S162" s="73"/>
      <c r="T162" s="73"/>
      <c r="U162" s="73"/>
      <c r="V162" s="73"/>
      <c r="W162" s="73"/>
      <c r="X162" s="73"/>
      <c r="Y162" s="73"/>
      <c r="Z162" s="73"/>
      <c r="AA162" s="73"/>
    </row>
    <row r="163" ht="25.5" customHeight="1" spans="1:27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188"/>
      <c r="Q163" s="188"/>
      <c r="R163" s="73"/>
      <c r="S163" s="73"/>
      <c r="T163" s="73"/>
      <c r="U163" s="73"/>
      <c r="V163" s="73"/>
      <c r="W163" s="73"/>
      <c r="X163" s="73"/>
      <c r="Y163" s="73"/>
      <c r="Z163" s="73"/>
      <c r="AA163" s="73"/>
    </row>
    <row r="164" ht="25.5" customHeight="1" spans="1:27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188"/>
      <c r="Q164" s="188"/>
      <c r="R164" s="73"/>
      <c r="S164" s="73"/>
      <c r="T164" s="73"/>
      <c r="U164" s="73"/>
      <c r="V164" s="73"/>
      <c r="W164" s="73"/>
      <c r="X164" s="73"/>
      <c r="Y164" s="73"/>
      <c r="Z164" s="73"/>
      <c r="AA164" s="73"/>
    </row>
    <row r="165" ht="25.5" customHeight="1" spans="1:27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188"/>
      <c r="Q165" s="188"/>
      <c r="R165" s="73"/>
      <c r="S165" s="73"/>
      <c r="T165" s="73"/>
      <c r="U165" s="73"/>
      <c r="V165" s="73"/>
      <c r="W165" s="73"/>
      <c r="X165" s="73"/>
      <c r="Y165" s="73"/>
      <c r="Z165" s="73"/>
      <c r="AA165" s="73"/>
    </row>
    <row r="166" ht="25.5" customHeight="1" spans="1:27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188"/>
      <c r="Q166" s="188"/>
      <c r="R166" s="73"/>
      <c r="S166" s="73"/>
      <c r="T166" s="73"/>
      <c r="U166" s="73"/>
      <c r="V166" s="73"/>
      <c r="W166" s="73"/>
      <c r="X166" s="73"/>
      <c r="Y166" s="73"/>
      <c r="Z166" s="73"/>
      <c r="AA166" s="73"/>
    </row>
    <row r="167" ht="25.5" customHeight="1" spans="1:27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188"/>
      <c r="Q167" s="188"/>
      <c r="R167" s="73"/>
      <c r="S167" s="73"/>
      <c r="T167" s="73"/>
      <c r="U167" s="73"/>
      <c r="V167" s="73"/>
      <c r="W167" s="73"/>
      <c r="X167" s="73"/>
      <c r="Y167" s="73"/>
      <c r="Z167" s="73"/>
      <c r="AA167" s="73"/>
    </row>
    <row r="168" ht="16.5" spans="1:27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188"/>
      <c r="Q168" s="188"/>
      <c r="R168" s="73"/>
      <c r="S168" s="73"/>
      <c r="T168" s="73"/>
      <c r="U168" s="73"/>
      <c r="V168" s="73"/>
      <c r="W168" s="73"/>
      <c r="X168" s="73"/>
      <c r="Y168" s="73"/>
      <c r="Z168" s="73"/>
      <c r="AA168" s="73"/>
    </row>
    <row r="169" ht="16.5" spans="1:27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188"/>
      <c r="Q169" s="188"/>
      <c r="R169" s="73"/>
      <c r="S169" s="73"/>
      <c r="T169" s="73"/>
      <c r="U169" s="73"/>
      <c r="V169" s="73"/>
      <c r="W169" s="73"/>
      <c r="X169" s="73"/>
      <c r="Y169" s="73"/>
      <c r="Z169" s="73"/>
      <c r="AA169" s="73"/>
    </row>
    <row r="170" ht="16.5" spans="1:27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188"/>
      <c r="Q170" s="188"/>
      <c r="R170" s="73"/>
      <c r="S170" s="73"/>
      <c r="T170" s="73"/>
      <c r="U170" s="73"/>
      <c r="V170" s="73"/>
      <c r="W170" s="73"/>
      <c r="X170" s="73"/>
      <c r="Y170" s="73"/>
      <c r="Z170" s="73"/>
      <c r="AA170" s="73"/>
    </row>
    <row r="171" ht="16.5" spans="1:27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188"/>
      <c r="Q171" s="188"/>
      <c r="R171" s="73"/>
      <c r="S171" s="73"/>
      <c r="T171" s="73"/>
      <c r="U171" s="73"/>
      <c r="V171" s="73"/>
      <c r="W171" s="73"/>
      <c r="X171" s="73"/>
      <c r="Y171" s="73"/>
      <c r="Z171" s="73"/>
      <c r="AA171" s="73"/>
    </row>
    <row r="172" ht="16.5" spans="1:27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188"/>
      <c r="Q172" s="188"/>
      <c r="R172" s="73"/>
      <c r="S172" s="73"/>
      <c r="T172" s="73"/>
      <c r="U172" s="73"/>
      <c r="V172" s="73"/>
      <c r="W172" s="73"/>
      <c r="X172" s="73"/>
      <c r="Y172" s="73"/>
      <c r="Z172" s="73"/>
      <c r="AA172" s="73"/>
    </row>
    <row r="173" ht="16.5" spans="1:27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188"/>
      <c r="Q173" s="188"/>
      <c r="R173" s="73"/>
      <c r="S173" s="73"/>
      <c r="T173" s="73"/>
      <c r="U173" s="73"/>
      <c r="V173" s="73"/>
      <c r="W173" s="73"/>
      <c r="X173" s="73"/>
      <c r="Y173" s="73"/>
      <c r="Z173" s="73"/>
      <c r="AA173" s="73"/>
    </row>
    <row r="174" ht="16.5" spans="1:27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188"/>
      <c r="Q174" s="188"/>
      <c r="R174" s="73"/>
      <c r="S174" s="73"/>
      <c r="T174" s="73"/>
      <c r="U174" s="73"/>
      <c r="V174" s="73"/>
      <c r="W174" s="73"/>
      <c r="X174" s="73"/>
      <c r="Y174" s="73"/>
      <c r="Z174" s="73"/>
      <c r="AA174" s="73"/>
    </row>
    <row r="175" ht="16.5" spans="1:27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188"/>
      <c r="Q175" s="188"/>
      <c r="R175" s="73"/>
      <c r="S175" s="73"/>
      <c r="T175" s="73"/>
      <c r="U175" s="73"/>
      <c r="V175" s="73"/>
      <c r="W175" s="73"/>
      <c r="X175" s="73"/>
      <c r="Y175" s="73"/>
      <c r="Z175" s="73"/>
      <c r="AA175" s="73"/>
    </row>
    <row r="176" ht="16.5" spans="1:27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188"/>
      <c r="Q176" s="188"/>
      <c r="R176" s="73"/>
      <c r="S176" s="73"/>
      <c r="T176" s="73"/>
      <c r="U176" s="73"/>
      <c r="V176" s="73"/>
      <c r="W176" s="73"/>
      <c r="X176" s="73"/>
      <c r="Y176" s="73"/>
      <c r="Z176" s="73"/>
      <c r="AA176" s="73"/>
    </row>
    <row r="177" ht="16.5" spans="1:27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188"/>
      <c r="Q177" s="188"/>
      <c r="R177" s="73"/>
      <c r="S177" s="73"/>
      <c r="T177" s="73"/>
      <c r="U177" s="73"/>
      <c r="V177" s="73"/>
      <c r="W177" s="73"/>
      <c r="X177" s="73"/>
      <c r="Y177" s="73"/>
      <c r="Z177" s="73"/>
      <c r="AA177" s="73"/>
    </row>
    <row r="178" ht="16.5" spans="1:27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188"/>
      <c r="Q178" s="188"/>
      <c r="R178" s="73"/>
      <c r="S178" s="73"/>
      <c r="T178" s="73"/>
      <c r="U178" s="73"/>
      <c r="V178" s="73"/>
      <c r="W178" s="73"/>
      <c r="X178" s="73"/>
      <c r="Y178" s="73"/>
      <c r="Z178" s="73"/>
      <c r="AA178" s="73"/>
    </row>
    <row r="179" ht="16.5" spans="1:27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188"/>
      <c r="Q179" s="188"/>
      <c r="R179" s="73"/>
      <c r="S179" s="73"/>
      <c r="T179" s="73"/>
      <c r="U179" s="73"/>
      <c r="V179" s="73"/>
      <c r="W179" s="73"/>
      <c r="X179" s="73"/>
      <c r="Y179" s="73"/>
      <c r="Z179" s="73"/>
      <c r="AA179" s="73"/>
    </row>
    <row r="180" ht="16.5" spans="1:27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188"/>
      <c r="Q180" s="188"/>
      <c r="R180" s="73"/>
      <c r="S180" s="73"/>
      <c r="T180" s="73"/>
      <c r="U180" s="73"/>
      <c r="V180" s="73"/>
      <c r="W180" s="73"/>
      <c r="X180" s="73"/>
      <c r="Y180" s="73"/>
      <c r="Z180" s="73"/>
      <c r="AA180" s="73"/>
    </row>
    <row r="181" ht="16.5" spans="1:27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188"/>
      <c r="Q181" s="188"/>
      <c r="R181" s="73"/>
      <c r="S181" s="73"/>
      <c r="T181" s="73"/>
      <c r="U181" s="73"/>
      <c r="V181" s="73"/>
      <c r="W181" s="73"/>
      <c r="X181" s="73"/>
      <c r="Y181" s="73"/>
      <c r="Z181" s="73"/>
      <c r="AA181" s="73"/>
    </row>
    <row r="182" ht="16.5" spans="1:27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188"/>
      <c r="Q182" s="188"/>
      <c r="R182" s="73"/>
      <c r="S182" s="73"/>
      <c r="T182" s="73"/>
      <c r="U182" s="73"/>
      <c r="V182" s="73"/>
      <c r="W182" s="73"/>
      <c r="X182" s="73"/>
      <c r="Y182" s="73"/>
      <c r="Z182" s="73"/>
      <c r="AA182" s="73"/>
    </row>
    <row r="183" ht="16.5" spans="1:27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188"/>
      <c r="Q183" s="188"/>
      <c r="R183" s="73"/>
      <c r="S183" s="73"/>
      <c r="T183" s="73"/>
      <c r="U183" s="73"/>
      <c r="V183" s="73"/>
      <c r="W183" s="73"/>
      <c r="X183" s="73"/>
      <c r="Y183" s="73"/>
      <c r="Z183" s="73"/>
      <c r="AA183" s="73"/>
    </row>
    <row r="184" ht="16.5" spans="1:27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188"/>
      <c r="Q184" s="188"/>
      <c r="R184" s="73"/>
      <c r="S184" s="73"/>
      <c r="T184" s="73"/>
      <c r="U184" s="73"/>
      <c r="V184" s="73"/>
      <c r="W184" s="73"/>
      <c r="X184" s="73"/>
      <c r="Y184" s="73"/>
      <c r="Z184" s="73"/>
      <c r="AA184" s="73"/>
    </row>
    <row r="185" ht="16.5" spans="1:27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188"/>
      <c r="Q185" s="188"/>
      <c r="R185" s="73"/>
      <c r="S185" s="73"/>
      <c r="T185" s="73"/>
      <c r="U185" s="73"/>
      <c r="V185" s="73"/>
      <c r="W185" s="73"/>
      <c r="X185" s="73"/>
      <c r="Y185" s="73"/>
      <c r="Z185" s="73"/>
      <c r="AA185" s="73"/>
    </row>
    <row r="186" ht="16.5" spans="1:27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188"/>
      <c r="Q186" s="188"/>
      <c r="R186" s="73"/>
      <c r="S186" s="73"/>
      <c r="T186" s="73"/>
      <c r="U186" s="73"/>
      <c r="V186" s="73"/>
      <c r="W186" s="73"/>
      <c r="X186" s="73"/>
      <c r="Y186" s="73"/>
      <c r="Z186" s="73"/>
      <c r="AA186" s="73"/>
    </row>
    <row r="187" ht="16.5" spans="1:27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188"/>
      <c r="Q187" s="188"/>
      <c r="R187" s="73"/>
      <c r="S187" s="73"/>
      <c r="T187" s="73"/>
      <c r="U187" s="73"/>
      <c r="V187" s="73"/>
      <c r="W187" s="73"/>
      <c r="X187" s="73"/>
      <c r="Y187" s="73"/>
      <c r="Z187" s="73"/>
      <c r="AA187" s="73"/>
    </row>
    <row r="188" ht="16.5" spans="1:27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188"/>
      <c r="Q188" s="188"/>
      <c r="R188" s="73"/>
      <c r="S188" s="73"/>
      <c r="T188" s="73"/>
      <c r="U188" s="73"/>
      <c r="V188" s="73"/>
      <c r="W188" s="73"/>
      <c r="X188" s="73"/>
      <c r="Y188" s="73"/>
      <c r="Z188" s="73"/>
      <c r="AA188" s="73"/>
    </row>
    <row r="189" ht="16.5" spans="1:27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188"/>
      <c r="Q189" s="188"/>
      <c r="R189" s="73"/>
      <c r="S189" s="73"/>
      <c r="T189" s="73"/>
      <c r="U189" s="73"/>
      <c r="V189" s="73"/>
      <c r="W189" s="73"/>
      <c r="X189" s="73"/>
      <c r="Y189" s="73"/>
      <c r="Z189" s="73"/>
      <c r="AA189" s="73"/>
    </row>
    <row r="190" ht="16.5" spans="1:27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188"/>
      <c r="Q190" s="188"/>
      <c r="R190" s="73"/>
      <c r="S190" s="73"/>
      <c r="T190" s="73"/>
      <c r="U190" s="73"/>
      <c r="V190" s="73"/>
      <c r="W190" s="73"/>
      <c r="X190" s="73"/>
      <c r="Y190" s="73"/>
      <c r="Z190" s="73"/>
      <c r="AA190" s="73"/>
    </row>
    <row r="191" ht="16.5" spans="1:27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188"/>
      <c r="Q191" s="188"/>
      <c r="R191" s="73"/>
      <c r="S191" s="73"/>
      <c r="T191" s="73"/>
      <c r="U191" s="73"/>
      <c r="V191" s="73"/>
      <c r="W191" s="73"/>
      <c r="X191" s="73"/>
      <c r="Y191" s="73"/>
      <c r="Z191" s="73"/>
      <c r="AA191" s="73"/>
    </row>
    <row r="192" ht="16.5" spans="1:27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188"/>
      <c r="Q192" s="188"/>
      <c r="R192" s="73"/>
      <c r="S192" s="73"/>
      <c r="T192" s="73"/>
      <c r="U192" s="73"/>
      <c r="V192" s="73"/>
      <c r="W192" s="73"/>
      <c r="X192" s="73"/>
      <c r="Y192" s="73"/>
      <c r="Z192" s="73"/>
      <c r="AA192" s="73"/>
    </row>
    <row r="193" ht="16.5" spans="1:27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188"/>
      <c r="Q193" s="188"/>
      <c r="R193" s="73"/>
      <c r="S193" s="73"/>
      <c r="T193" s="73"/>
      <c r="U193" s="73"/>
      <c r="V193" s="73"/>
      <c r="W193" s="73"/>
      <c r="X193" s="73"/>
      <c r="Y193" s="73"/>
      <c r="Z193" s="73"/>
      <c r="AA193" s="73"/>
    </row>
    <row r="194" ht="16.5" spans="1:27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188"/>
      <c r="Q194" s="188"/>
      <c r="R194" s="73"/>
      <c r="S194" s="73"/>
      <c r="T194" s="73"/>
      <c r="U194" s="73"/>
      <c r="V194" s="73"/>
      <c r="W194" s="73"/>
      <c r="X194" s="73"/>
      <c r="Y194" s="73"/>
      <c r="Z194" s="73"/>
      <c r="AA194" s="73"/>
    </row>
    <row r="195" ht="16.5" spans="1:27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188"/>
      <c r="Q195" s="188"/>
      <c r="R195" s="73"/>
      <c r="S195" s="73"/>
      <c r="T195" s="73"/>
      <c r="U195" s="73"/>
      <c r="V195" s="73"/>
      <c r="W195" s="73"/>
      <c r="X195" s="73"/>
      <c r="Y195" s="73"/>
      <c r="Z195" s="73"/>
      <c r="AA195" s="73"/>
    </row>
    <row r="196" ht="16.5" spans="1:27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188"/>
      <c r="Q196" s="188"/>
      <c r="R196" s="73"/>
      <c r="S196" s="73"/>
      <c r="T196" s="73"/>
      <c r="U196" s="73"/>
      <c r="V196" s="73"/>
      <c r="W196" s="73"/>
      <c r="X196" s="73"/>
      <c r="Y196" s="73"/>
      <c r="Z196" s="73"/>
      <c r="AA196" s="73"/>
    </row>
    <row r="197" ht="16.5" spans="1:27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188"/>
      <c r="Q197" s="188"/>
      <c r="R197" s="73"/>
      <c r="S197" s="73"/>
      <c r="T197" s="73"/>
      <c r="U197" s="73"/>
      <c r="V197" s="73"/>
      <c r="W197" s="73"/>
      <c r="X197" s="73"/>
      <c r="Y197" s="73"/>
      <c r="Z197" s="73"/>
      <c r="AA197" s="73"/>
    </row>
    <row r="198" ht="16.5" spans="1:27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188"/>
      <c r="Q198" s="188"/>
      <c r="R198" s="73"/>
      <c r="S198" s="73"/>
      <c r="T198" s="73"/>
      <c r="U198" s="73"/>
      <c r="V198" s="73"/>
      <c r="W198" s="73"/>
      <c r="X198" s="73"/>
      <c r="Y198" s="73"/>
      <c r="Z198" s="73"/>
      <c r="AA198" s="73"/>
    </row>
    <row r="199" ht="16.5" spans="1:27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188"/>
      <c r="Q199" s="188"/>
      <c r="R199" s="73"/>
      <c r="S199" s="73"/>
      <c r="T199" s="73"/>
      <c r="U199" s="73"/>
      <c r="V199" s="73"/>
      <c r="W199" s="73"/>
      <c r="X199" s="73"/>
      <c r="Y199" s="73"/>
      <c r="Z199" s="73"/>
      <c r="AA199" s="73"/>
    </row>
    <row r="200" ht="16.5" spans="1:27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188"/>
      <c r="Q200" s="188"/>
      <c r="R200" s="73"/>
      <c r="S200" s="73"/>
      <c r="T200" s="73"/>
      <c r="U200" s="73"/>
      <c r="V200" s="73"/>
      <c r="W200" s="73"/>
      <c r="X200" s="73"/>
      <c r="Y200" s="73"/>
      <c r="Z200" s="73"/>
      <c r="AA200" s="73"/>
    </row>
    <row r="201" ht="16.5" spans="1:27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188"/>
      <c r="Q201" s="188"/>
      <c r="R201" s="73"/>
      <c r="S201" s="73"/>
      <c r="T201" s="73"/>
      <c r="U201" s="73"/>
      <c r="V201" s="73"/>
      <c r="W201" s="73"/>
      <c r="X201" s="73"/>
      <c r="Y201" s="73"/>
      <c r="Z201" s="73"/>
      <c r="AA201" s="73"/>
    </row>
  </sheetData>
  <mergeCells count="28">
    <mergeCell ref="A1:E1"/>
    <mergeCell ref="A2:R2"/>
    <mergeCell ref="P3:R3"/>
    <mergeCell ref="T3:V3"/>
    <mergeCell ref="W3:Y3"/>
    <mergeCell ref="A5:E5"/>
    <mergeCell ref="A6:E6"/>
    <mergeCell ref="A7:E7"/>
    <mergeCell ref="A15:E15"/>
    <mergeCell ref="A19:E19"/>
    <mergeCell ref="A26:E26"/>
    <mergeCell ref="A33:E33"/>
    <mergeCell ref="A37:E3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4" customWidth="1"/>
    <col min="2" max="2" width="6" customWidth="1"/>
    <col min="3" max="3" width="5.08333333333333" hidden="1" customWidth="1"/>
    <col min="4" max="4" width="11.5" customWidth="1"/>
    <col min="5" max="5" width="14.5" customWidth="1"/>
    <col min="6" max="6" width="7.08333333333333" customWidth="1"/>
    <col min="7" max="7" width="5.75" customWidth="1"/>
    <col min="8" max="8" width="18.5833333333333" customWidth="1"/>
    <col min="9" max="9" width="7" customWidth="1"/>
    <col min="10" max="10" width="6.25" customWidth="1"/>
    <col min="11" max="11" width="4.33333333333333" customWidth="1"/>
    <col min="12" max="12" width="7.25" customWidth="1"/>
    <col min="13" max="13" width="8.83333333333333" customWidth="1"/>
    <col min="14" max="14" width="11" customWidth="1"/>
    <col min="15" max="15" width="12.0833333333333" customWidth="1"/>
    <col min="16" max="16" width="9.25" customWidth="1"/>
    <col min="17" max="17" width="8.33333333333333" customWidth="1"/>
    <col min="18" max="18" width="6.83333333333333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3"/>
      <c r="E1" s="1"/>
      <c r="F1" s="2"/>
      <c r="G1" s="2"/>
      <c r="H1" s="3"/>
      <c r="I1" s="2"/>
      <c r="J1" s="1"/>
      <c r="K1" s="2"/>
      <c r="L1" s="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6" t="s">
        <v>12</v>
      </c>
      <c r="M3" s="11" t="s">
        <v>13</v>
      </c>
      <c r="N3" s="11" t="s">
        <v>14</v>
      </c>
      <c r="O3" s="38" t="s">
        <v>15</v>
      </c>
      <c r="P3" s="37" t="s">
        <v>16</v>
      </c>
      <c r="Q3" s="37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6"/>
      <c r="M4" s="11"/>
      <c r="N4" s="15"/>
      <c r="O4" s="38"/>
      <c r="P4" s="37" t="s">
        <v>21</v>
      </c>
      <c r="Q4" s="37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6" t="s">
        <v>1835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160">
        <f>L6+L22+L40+L46</f>
        <v>672765</v>
      </c>
      <c r="M5" s="80"/>
      <c r="N5" s="80"/>
      <c r="O5" s="80"/>
      <c r="P5" s="89">
        <f>P6+P22+P40+P46</f>
        <v>672765</v>
      </c>
      <c r="Q5" s="89">
        <f>Q6+Q22+Q40+Q46</f>
        <v>619065</v>
      </c>
      <c r="R5" s="89">
        <f>R6+R22+R40+R46</f>
        <v>53700</v>
      </c>
      <c r="S5" s="48"/>
      <c r="T5" s="36">
        <v>2401</v>
      </c>
      <c r="U5" s="46">
        <v>195</v>
      </c>
      <c r="V5" s="46">
        <v>0</v>
      </c>
      <c r="W5" s="46">
        <f>600*0.4</f>
        <v>240</v>
      </c>
      <c r="X5" s="46">
        <f>800*0.4</f>
        <v>320</v>
      </c>
      <c r="Y5" s="46">
        <v>640</v>
      </c>
      <c r="Z5" s="52">
        <f>SUM(T5*W5+U5*X5+V5*Y5)</f>
        <v>638640</v>
      </c>
      <c r="AA5" s="52">
        <f>SUM(T5*W5+U5*X5+V5*Y5-P5)</f>
        <v>-34125</v>
      </c>
    </row>
    <row r="6" ht="29.15" customHeight="1" spans="1:27">
      <c r="A6" s="16" t="s">
        <v>1836</v>
      </c>
      <c r="B6" s="17"/>
      <c r="C6" s="17"/>
      <c r="D6" s="17"/>
      <c r="E6" s="69"/>
      <c r="F6" s="19"/>
      <c r="G6" s="19"/>
      <c r="H6" s="20"/>
      <c r="I6" s="20"/>
      <c r="J6" s="20"/>
      <c r="K6" s="20"/>
      <c r="L6" s="160">
        <f>SUM(L7:L21)</f>
        <v>79400</v>
      </c>
      <c r="M6" s="80"/>
      <c r="N6" s="80"/>
      <c r="O6" s="80"/>
      <c r="P6" s="89">
        <f>SUM(P7:P21)</f>
        <v>79400</v>
      </c>
      <c r="Q6" s="89">
        <f>SUM(Q7:Q21)</f>
        <v>25700</v>
      </c>
      <c r="R6" s="89">
        <f>SUM(R7:R21)</f>
        <v>53700</v>
      </c>
      <c r="S6" s="48"/>
      <c r="T6" s="64"/>
      <c r="U6" s="93"/>
      <c r="V6" s="2"/>
      <c r="W6" s="2"/>
      <c r="X6" s="2"/>
      <c r="Y6" s="2"/>
      <c r="Z6" s="31"/>
      <c r="AA6" s="31"/>
    </row>
    <row r="7" ht="22" customHeight="1" spans="1:27">
      <c r="A7" s="131">
        <v>1</v>
      </c>
      <c r="B7" s="26" t="s">
        <v>49</v>
      </c>
      <c r="C7" s="132"/>
      <c r="D7" s="26" t="s">
        <v>1837</v>
      </c>
      <c r="E7" s="110" t="s">
        <v>154</v>
      </c>
      <c r="F7" s="110"/>
      <c r="G7" s="26" t="s">
        <v>62</v>
      </c>
      <c r="H7" s="110" t="s">
        <v>1838</v>
      </c>
      <c r="I7" s="110" t="s">
        <v>64</v>
      </c>
      <c r="J7" s="110">
        <v>700</v>
      </c>
      <c r="K7" s="132">
        <v>1</v>
      </c>
      <c r="L7" s="77">
        <f t="shared" ref="L7:L21" si="0">J7*K7</f>
        <v>700</v>
      </c>
      <c r="M7" s="26" t="s">
        <v>197</v>
      </c>
      <c r="N7" s="26"/>
      <c r="O7" s="161">
        <v>43586</v>
      </c>
      <c r="P7" s="116">
        <f t="shared" ref="P7:P14" si="1">SUM(L7)</f>
        <v>700</v>
      </c>
      <c r="Q7" s="116"/>
      <c r="R7" s="116">
        <f t="shared" ref="R7:R14" si="2">SUM(P7-Q7)</f>
        <v>700</v>
      </c>
      <c r="S7" s="110"/>
      <c r="T7" s="159"/>
      <c r="U7" s="159"/>
      <c r="V7" s="159"/>
      <c r="W7" s="159"/>
      <c r="X7" s="159"/>
      <c r="Y7" s="159"/>
      <c r="Z7" s="159"/>
      <c r="AA7" s="159"/>
    </row>
    <row r="8" ht="22" customHeight="1" spans="1:27">
      <c r="A8" s="131">
        <v>2</v>
      </c>
      <c r="B8" s="26" t="s">
        <v>49</v>
      </c>
      <c r="C8" s="132"/>
      <c r="D8" s="26" t="s">
        <v>1837</v>
      </c>
      <c r="E8" s="110" t="s">
        <v>1174</v>
      </c>
      <c r="F8" s="110"/>
      <c r="G8" s="11" t="s">
        <v>1839</v>
      </c>
      <c r="H8" s="11" t="s">
        <v>1174</v>
      </c>
      <c r="I8" s="110" t="s">
        <v>95</v>
      </c>
      <c r="J8" s="110">
        <v>6000</v>
      </c>
      <c r="K8" s="132">
        <v>1</v>
      </c>
      <c r="L8" s="77">
        <f t="shared" si="0"/>
        <v>6000</v>
      </c>
      <c r="M8" s="26" t="s">
        <v>197</v>
      </c>
      <c r="N8" s="26"/>
      <c r="O8" s="161">
        <v>43647</v>
      </c>
      <c r="P8" s="116">
        <f t="shared" si="1"/>
        <v>6000</v>
      </c>
      <c r="Q8" s="116"/>
      <c r="R8" s="116">
        <f t="shared" si="2"/>
        <v>6000</v>
      </c>
      <c r="S8" s="110"/>
      <c r="T8" s="159"/>
      <c r="U8" s="159"/>
      <c r="V8" s="159"/>
      <c r="W8" s="159"/>
      <c r="X8" s="159"/>
      <c r="Y8" s="159"/>
      <c r="Z8" s="159"/>
      <c r="AA8" s="159"/>
    </row>
    <row r="9" ht="22" customHeight="1" spans="1:27">
      <c r="A9" s="131">
        <v>3</v>
      </c>
      <c r="B9" s="26" t="s">
        <v>49</v>
      </c>
      <c r="C9" s="156"/>
      <c r="D9" s="157" t="s">
        <v>867</v>
      </c>
      <c r="E9" s="71" t="s">
        <v>1536</v>
      </c>
      <c r="F9" s="91"/>
      <c r="G9" s="26" t="s">
        <v>62</v>
      </c>
      <c r="H9" s="26" t="s">
        <v>1840</v>
      </c>
      <c r="I9" s="162" t="s">
        <v>64</v>
      </c>
      <c r="J9" s="71">
        <v>3000</v>
      </c>
      <c r="K9" s="71">
        <v>1</v>
      </c>
      <c r="L9" s="77">
        <f t="shared" si="0"/>
        <v>3000</v>
      </c>
      <c r="M9" s="26" t="s">
        <v>197</v>
      </c>
      <c r="N9" s="26"/>
      <c r="O9" s="92">
        <v>43557</v>
      </c>
      <c r="P9" s="116">
        <f t="shared" si="1"/>
        <v>3000</v>
      </c>
      <c r="Q9" s="116"/>
      <c r="R9" s="116">
        <f t="shared" si="2"/>
        <v>3000</v>
      </c>
      <c r="S9" s="46"/>
      <c r="T9" s="1"/>
      <c r="U9" s="2"/>
      <c r="V9" s="2"/>
      <c r="W9" s="2"/>
      <c r="X9" s="2"/>
      <c r="Y9" s="2"/>
      <c r="Z9" s="31"/>
      <c r="AA9" s="31"/>
    </row>
    <row r="10" ht="22" customHeight="1" spans="1:27">
      <c r="A10" s="131">
        <v>4</v>
      </c>
      <c r="B10" s="26" t="s">
        <v>49</v>
      </c>
      <c r="C10" s="156"/>
      <c r="D10" s="157" t="s">
        <v>867</v>
      </c>
      <c r="E10" s="26" t="s">
        <v>948</v>
      </c>
      <c r="F10" s="91"/>
      <c r="G10" s="26" t="s">
        <v>62</v>
      </c>
      <c r="H10" s="26" t="s">
        <v>948</v>
      </c>
      <c r="I10" s="162" t="s">
        <v>64</v>
      </c>
      <c r="J10" s="26">
        <v>1000</v>
      </c>
      <c r="K10" s="26">
        <v>1</v>
      </c>
      <c r="L10" s="77">
        <f t="shared" si="0"/>
        <v>1000</v>
      </c>
      <c r="M10" s="26" t="s">
        <v>197</v>
      </c>
      <c r="N10" s="26"/>
      <c r="O10" s="92">
        <v>43588</v>
      </c>
      <c r="P10" s="116">
        <f t="shared" si="1"/>
        <v>1000</v>
      </c>
      <c r="Q10" s="116"/>
      <c r="R10" s="116">
        <f t="shared" si="2"/>
        <v>1000</v>
      </c>
      <c r="S10" s="46"/>
      <c r="T10" s="1"/>
      <c r="U10" s="2"/>
      <c r="V10" s="2"/>
      <c r="W10" s="2"/>
      <c r="X10" s="2"/>
      <c r="Y10" s="2"/>
      <c r="Z10" s="31"/>
      <c r="AA10" s="31"/>
    </row>
    <row r="11" ht="22" customHeight="1" spans="1:27">
      <c r="A11" s="131">
        <v>5</v>
      </c>
      <c r="B11" s="26" t="s">
        <v>49</v>
      </c>
      <c r="C11" s="156"/>
      <c r="D11" s="157" t="s">
        <v>867</v>
      </c>
      <c r="E11" s="26" t="s">
        <v>1841</v>
      </c>
      <c r="F11" s="91"/>
      <c r="G11" s="26" t="s">
        <v>62</v>
      </c>
      <c r="H11" s="26" t="s">
        <v>1841</v>
      </c>
      <c r="I11" s="162" t="s">
        <v>114</v>
      </c>
      <c r="J11" s="26">
        <v>5000</v>
      </c>
      <c r="K11" s="26">
        <v>1</v>
      </c>
      <c r="L11" s="77">
        <f t="shared" si="0"/>
        <v>5000</v>
      </c>
      <c r="M11" s="26" t="s">
        <v>197</v>
      </c>
      <c r="N11" s="26"/>
      <c r="O11" s="92">
        <v>43586</v>
      </c>
      <c r="P11" s="116">
        <f t="shared" si="1"/>
        <v>5000</v>
      </c>
      <c r="Q11" s="116"/>
      <c r="R11" s="116">
        <f t="shared" si="2"/>
        <v>5000</v>
      </c>
      <c r="S11" s="46"/>
      <c r="T11" s="1"/>
      <c r="U11" s="2"/>
      <c r="V11" s="2"/>
      <c r="W11" s="2"/>
      <c r="X11" s="2"/>
      <c r="Y11" s="2"/>
      <c r="Z11" s="31"/>
      <c r="AA11" s="31"/>
    </row>
    <row r="12" ht="22" customHeight="1" spans="1:27">
      <c r="A12" s="131">
        <v>6</v>
      </c>
      <c r="B12" s="26" t="s">
        <v>49</v>
      </c>
      <c r="C12" s="156"/>
      <c r="D12" s="157" t="s">
        <v>867</v>
      </c>
      <c r="E12" s="71" t="s">
        <v>154</v>
      </c>
      <c r="F12" s="91"/>
      <c r="G12" s="26" t="s">
        <v>62</v>
      </c>
      <c r="H12" s="71" t="s">
        <v>154</v>
      </c>
      <c r="I12" s="163" t="s">
        <v>64</v>
      </c>
      <c r="J12" s="71">
        <v>4000</v>
      </c>
      <c r="K12" s="115">
        <v>4</v>
      </c>
      <c r="L12" s="77">
        <f t="shared" si="0"/>
        <v>16000</v>
      </c>
      <c r="M12" s="26" t="s">
        <v>197</v>
      </c>
      <c r="N12" s="26"/>
      <c r="O12" s="92">
        <v>43586</v>
      </c>
      <c r="P12" s="116">
        <f t="shared" si="1"/>
        <v>16000</v>
      </c>
      <c r="Q12" s="116"/>
      <c r="R12" s="116">
        <f t="shared" si="2"/>
        <v>16000</v>
      </c>
      <c r="S12" s="46"/>
      <c r="T12" s="1"/>
      <c r="U12" s="2"/>
      <c r="V12" s="2"/>
      <c r="W12" s="2"/>
      <c r="X12" s="2"/>
      <c r="Y12" s="2"/>
      <c r="Z12" s="31"/>
      <c r="AA12" s="31"/>
    </row>
    <row r="13" ht="22" customHeight="1" spans="1:27">
      <c r="A13" s="131">
        <v>7</v>
      </c>
      <c r="B13" s="26" t="s">
        <v>49</v>
      </c>
      <c r="C13" s="156"/>
      <c r="D13" s="157" t="s">
        <v>867</v>
      </c>
      <c r="E13" s="71" t="s">
        <v>1842</v>
      </c>
      <c r="F13" s="91"/>
      <c r="G13" s="26" t="s">
        <v>174</v>
      </c>
      <c r="H13" s="26" t="s">
        <v>1843</v>
      </c>
      <c r="I13" s="110" t="s">
        <v>1732</v>
      </c>
      <c r="J13" s="71">
        <v>500</v>
      </c>
      <c r="K13" s="115">
        <v>40</v>
      </c>
      <c r="L13" s="77">
        <f t="shared" si="0"/>
        <v>20000</v>
      </c>
      <c r="M13" s="26" t="s">
        <v>197</v>
      </c>
      <c r="N13" s="26"/>
      <c r="O13" s="92">
        <v>43678</v>
      </c>
      <c r="P13" s="116">
        <f t="shared" si="1"/>
        <v>20000</v>
      </c>
      <c r="Q13" s="116"/>
      <c r="R13" s="116">
        <f t="shared" si="2"/>
        <v>20000</v>
      </c>
      <c r="S13" s="46"/>
      <c r="T13" s="1"/>
      <c r="U13" s="2"/>
      <c r="V13" s="2"/>
      <c r="W13" s="2"/>
      <c r="X13" s="2"/>
      <c r="Y13" s="2"/>
      <c r="Z13" s="31"/>
      <c r="AA13" s="31"/>
    </row>
    <row r="14" ht="22" customHeight="1" spans="1:27">
      <c r="A14" s="131">
        <v>8</v>
      </c>
      <c r="B14" s="26" t="s">
        <v>49</v>
      </c>
      <c r="C14" s="158"/>
      <c r="D14" s="157" t="s">
        <v>867</v>
      </c>
      <c r="E14" s="26" t="s">
        <v>1844</v>
      </c>
      <c r="F14" s="91"/>
      <c r="G14" s="26" t="s">
        <v>174</v>
      </c>
      <c r="H14" s="26" t="s">
        <v>1843</v>
      </c>
      <c r="I14" s="110" t="s">
        <v>1732</v>
      </c>
      <c r="J14" s="26">
        <v>2000</v>
      </c>
      <c r="K14" s="26">
        <v>1</v>
      </c>
      <c r="L14" s="77">
        <f t="shared" si="0"/>
        <v>2000</v>
      </c>
      <c r="M14" s="26" t="s">
        <v>197</v>
      </c>
      <c r="N14" s="26"/>
      <c r="O14" s="92">
        <v>43739</v>
      </c>
      <c r="P14" s="116">
        <f t="shared" si="1"/>
        <v>2000</v>
      </c>
      <c r="Q14" s="116"/>
      <c r="R14" s="116">
        <f t="shared" si="2"/>
        <v>2000</v>
      </c>
      <c r="S14" s="46"/>
      <c r="T14" s="1"/>
      <c r="U14" s="2"/>
      <c r="V14" s="2"/>
      <c r="W14" s="2"/>
      <c r="X14" s="2"/>
      <c r="Y14" s="2"/>
      <c r="Z14" s="31"/>
      <c r="AA14" s="31"/>
    </row>
    <row r="15" ht="22" customHeight="1" spans="1:27">
      <c r="A15" s="131">
        <v>9</v>
      </c>
      <c r="B15" s="26" t="s">
        <v>49</v>
      </c>
      <c r="C15" s="87"/>
      <c r="D15" s="11" t="s">
        <v>1845</v>
      </c>
      <c r="E15" s="11" t="s">
        <v>1174</v>
      </c>
      <c r="F15" s="46" t="s">
        <v>170</v>
      </c>
      <c r="G15" s="11" t="s">
        <v>62</v>
      </c>
      <c r="H15" s="11" t="s">
        <v>1174</v>
      </c>
      <c r="I15" s="46" t="s">
        <v>95</v>
      </c>
      <c r="J15" s="46">
        <v>2200</v>
      </c>
      <c r="K15" s="51">
        <v>1</v>
      </c>
      <c r="L15" s="77">
        <f t="shared" si="0"/>
        <v>2200</v>
      </c>
      <c r="M15" s="26" t="s">
        <v>197</v>
      </c>
      <c r="N15" s="26"/>
      <c r="O15" s="92">
        <v>43498</v>
      </c>
      <c r="P15" s="116">
        <v>2200</v>
      </c>
      <c r="Q15" s="116">
        <v>2200</v>
      </c>
      <c r="R15" s="116"/>
      <c r="S15" s="46">
        <v>2000</v>
      </c>
      <c r="T15" s="1"/>
      <c r="U15" s="2"/>
      <c r="V15" s="2"/>
      <c r="W15" s="2"/>
      <c r="X15" s="2"/>
      <c r="Y15" s="2"/>
      <c r="Z15" s="31"/>
      <c r="AA15" s="31"/>
    </row>
    <row r="16" ht="22" customHeight="1" spans="1:27">
      <c r="A16" s="131">
        <v>10</v>
      </c>
      <c r="B16" s="26" t="s">
        <v>49</v>
      </c>
      <c r="C16" s="87"/>
      <c r="D16" s="11" t="s">
        <v>1845</v>
      </c>
      <c r="E16" s="11" t="s">
        <v>1846</v>
      </c>
      <c r="F16" s="46"/>
      <c r="G16" s="11" t="s">
        <v>62</v>
      </c>
      <c r="H16" s="26" t="s">
        <v>1847</v>
      </c>
      <c r="I16" s="46" t="s">
        <v>989</v>
      </c>
      <c r="J16" s="46">
        <v>3000</v>
      </c>
      <c r="K16" s="51">
        <v>1</v>
      </c>
      <c r="L16" s="77">
        <f t="shared" si="0"/>
        <v>3000</v>
      </c>
      <c r="M16" s="26" t="s">
        <v>197</v>
      </c>
      <c r="N16" s="26"/>
      <c r="O16" s="92">
        <v>43498</v>
      </c>
      <c r="P16" s="116">
        <v>3000</v>
      </c>
      <c r="Q16" s="116">
        <v>3000</v>
      </c>
      <c r="R16" s="116"/>
      <c r="S16" s="46"/>
      <c r="T16" s="1"/>
      <c r="U16" s="2"/>
      <c r="V16" s="2"/>
      <c r="W16" s="2"/>
      <c r="X16" s="2"/>
      <c r="Y16" s="2"/>
      <c r="Z16" s="31"/>
      <c r="AA16" s="31"/>
    </row>
    <row r="17" ht="22" customHeight="1" spans="1:27">
      <c r="A17" s="131">
        <v>11</v>
      </c>
      <c r="B17" s="26" t="s">
        <v>49</v>
      </c>
      <c r="C17" s="87"/>
      <c r="D17" s="11" t="s">
        <v>1845</v>
      </c>
      <c r="E17" s="11" t="s">
        <v>336</v>
      </c>
      <c r="F17" s="46" t="s">
        <v>170</v>
      </c>
      <c r="G17" s="11" t="s">
        <v>1839</v>
      </c>
      <c r="H17" s="11" t="s">
        <v>1848</v>
      </c>
      <c r="I17" s="46" t="s">
        <v>1732</v>
      </c>
      <c r="J17" s="46">
        <v>80</v>
      </c>
      <c r="K17" s="91">
        <v>60</v>
      </c>
      <c r="L17" s="77">
        <f t="shared" si="0"/>
        <v>4800</v>
      </c>
      <c r="M17" s="26" t="s">
        <v>197</v>
      </c>
      <c r="N17" s="26"/>
      <c r="O17" s="92">
        <v>43527</v>
      </c>
      <c r="P17" s="116">
        <v>4800</v>
      </c>
      <c r="Q17" s="116">
        <v>4800</v>
      </c>
      <c r="R17" s="116"/>
      <c r="S17" s="46">
        <v>4800</v>
      </c>
      <c r="T17" s="1"/>
      <c r="U17" s="2"/>
      <c r="V17" s="2"/>
      <c r="W17" s="2"/>
      <c r="X17" s="2"/>
      <c r="Y17" s="2"/>
      <c r="Z17" s="31"/>
      <c r="AA17" s="31"/>
    </row>
    <row r="18" ht="22" customHeight="1" spans="1:27">
      <c r="A18" s="131">
        <v>12</v>
      </c>
      <c r="B18" s="26" t="s">
        <v>49</v>
      </c>
      <c r="C18" s="87"/>
      <c r="D18" s="11" t="s">
        <v>1845</v>
      </c>
      <c r="E18" s="11" t="s">
        <v>336</v>
      </c>
      <c r="F18" s="46" t="s">
        <v>170</v>
      </c>
      <c r="G18" s="11" t="s">
        <v>1839</v>
      </c>
      <c r="H18" s="11" t="s">
        <v>1849</v>
      </c>
      <c r="I18" s="46" t="s">
        <v>1732</v>
      </c>
      <c r="J18" s="46">
        <v>450</v>
      </c>
      <c r="K18" s="51">
        <v>10</v>
      </c>
      <c r="L18" s="77">
        <f t="shared" si="0"/>
        <v>4500</v>
      </c>
      <c r="M18" s="26" t="s">
        <v>197</v>
      </c>
      <c r="N18" s="26"/>
      <c r="O18" s="92">
        <v>43528</v>
      </c>
      <c r="P18" s="116">
        <v>4500</v>
      </c>
      <c r="Q18" s="116">
        <v>4500</v>
      </c>
      <c r="R18" s="116"/>
      <c r="S18" s="46">
        <v>4500</v>
      </c>
      <c r="T18" s="1"/>
      <c r="U18" s="2"/>
      <c r="V18" s="2"/>
      <c r="W18" s="2"/>
      <c r="X18" s="2"/>
      <c r="Y18" s="2"/>
      <c r="Z18" s="31"/>
      <c r="AA18" s="31"/>
    </row>
    <row r="19" ht="22" customHeight="1" spans="1:27">
      <c r="A19" s="131">
        <v>13</v>
      </c>
      <c r="B19" s="26" t="s">
        <v>49</v>
      </c>
      <c r="C19" s="87"/>
      <c r="D19" s="11" t="s">
        <v>1845</v>
      </c>
      <c r="E19" s="11" t="s">
        <v>1850</v>
      </c>
      <c r="F19" s="46" t="s">
        <v>170</v>
      </c>
      <c r="G19" s="11" t="s">
        <v>62</v>
      </c>
      <c r="H19" s="11" t="s">
        <v>1851</v>
      </c>
      <c r="I19" s="46" t="s">
        <v>64</v>
      </c>
      <c r="J19" s="46">
        <v>3200</v>
      </c>
      <c r="K19" s="51">
        <v>1</v>
      </c>
      <c r="L19" s="77">
        <f t="shared" si="0"/>
        <v>3200</v>
      </c>
      <c r="M19" s="26" t="s">
        <v>65</v>
      </c>
      <c r="N19" s="26"/>
      <c r="O19" s="92">
        <v>43709</v>
      </c>
      <c r="P19" s="116">
        <v>3200</v>
      </c>
      <c r="Q19" s="116">
        <v>3200</v>
      </c>
      <c r="R19" s="116"/>
      <c r="S19" s="46">
        <v>3200</v>
      </c>
      <c r="T19" s="1"/>
      <c r="U19" s="2"/>
      <c r="V19" s="2"/>
      <c r="W19" s="2"/>
      <c r="X19" s="2"/>
      <c r="Y19" s="2"/>
      <c r="Z19" s="31"/>
      <c r="AA19" s="31"/>
    </row>
    <row r="20" ht="22" customHeight="1" spans="1:27">
      <c r="A20" s="131">
        <v>14</v>
      </c>
      <c r="B20" s="26" t="s">
        <v>49</v>
      </c>
      <c r="C20" s="87"/>
      <c r="D20" s="11" t="s">
        <v>1845</v>
      </c>
      <c r="E20" s="11" t="s">
        <v>288</v>
      </c>
      <c r="F20" s="46" t="s">
        <v>170</v>
      </c>
      <c r="G20" s="11" t="s">
        <v>1839</v>
      </c>
      <c r="H20" s="11" t="s">
        <v>288</v>
      </c>
      <c r="I20" s="46" t="s">
        <v>95</v>
      </c>
      <c r="J20" s="46">
        <v>2000</v>
      </c>
      <c r="K20" s="51">
        <v>1</v>
      </c>
      <c r="L20" s="77">
        <f t="shared" si="0"/>
        <v>2000</v>
      </c>
      <c r="M20" s="26" t="s">
        <v>65</v>
      </c>
      <c r="N20" s="26"/>
      <c r="O20" s="92">
        <v>43709</v>
      </c>
      <c r="P20" s="116">
        <v>2000</v>
      </c>
      <c r="Q20" s="116">
        <v>2000</v>
      </c>
      <c r="R20" s="116"/>
      <c r="S20" s="46">
        <v>2000</v>
      </c>
      <c r="T20" s="1"/>
      <c r="U20" s="2"/>
      <c r="V20" s="2"/>
      <c r="W20" s="2"/>
      <c r="X20" s="2"/>
      <c r="Y20" s="2"/>
      <c r="Z20" s="31"/>
      <c r="AA20" s="31"/>
    </row>
    <row r="21" ht="22" customHeight="1" spans="1:27">
      <c r="A21" s="131">
        <v>15</v>
      </c>
      <c r="B21" s="26" t="s">
        <v>49</v>
      </c>
      <c r="C21" s="87"/>
      <c r="D21" s="11" t="s">
        <v>1845</v>
      </c>
      <c r="E21" s="11" t="s">
        <v>1852</v>
      </c>
      <c r="F21" s="46" t="s">
        <v>1853</v>
      </c>
      <c r="G21" s="11" t="s">
        <v>1839</v>
      </c>
      <c r="H21" s="11" t="s">
        <v>1854</v>
      </c>
      <c r="I21" s="46" t="s">
        <v>95</v>
      </c>
      <c r="J21" s="46">
        <v>6000</v>
      </c>
      <c r="K21" s="51">
        <v>1</v>
      </c>
      <c r="L21" s="77">
        <f t="shared" si="0"/>
        <v>6000</v>
      </c>
      <c r="M21" s="26" t="s">
        <v>197</v>
      </c>
      <c r="N21" s="26"/>
      <c r="O21" s="92">
        <v>43771</v>
      </c>
      <c r="P21" s="116">
        <v>6000</v>
      </c>
      <c r="Q21" s="116">
        <v>6000</v>
      </c>
      <c r="R21" s="116"/>
      <c r="S21" s="46">
        <v>6000</v>
      </c>
      <c r="T21" s="1"/>
      <c r="U21" s="2"/>
      <c r="V21" s="2"/>
      <c r="W21" s="2"/>
      <c r="X21" s="2"/>
      <c r="Y21" s="2"/>
      <c r="Z21" s="31"/>
      <c r="AA21" s="31"/>
    </row>
    <row r="22" ht="22" customHeight="1" spans="1:27">
      <c r="A22" s="95" t="s">
        <v>1855</v>
      </c>
      <c r="B22" s="96"/>
      <c r="C22" s="96"/>
      <c r="D22" s="96"/>
      <c r="E22" s="97"/>
      <c r="F22" s="98"/>
      <c r="G22" s="98"/>
      <c r="H22" s="99"/>
      <c r="I22" s="99"/>
      <c r="J22" s="99"/>
      <c r="K22" s="99"/>
      <c r="L22" s="164">
        <f>SUM(L23:L39)</f>
        <v>502985</v>
      </c>
      <c r="M22" s="113"/>
      <c r="N22" s="113"/>
      <c r="O22" s="113"/>
      <c r="P22" s="119">
        <f>SUM(P23:P39)</f>
        <v>502985</v>
      </c>
      <c r="Q22" s="119">
        <f>SUM(Q23:Q39)</f>
        <v>502985</v>
      </c>
      <c r="R22" s="119"/>
      <c r="S22" s="48"/>
      <c r="T22" s="64">
        <v>692</v>
      </c>
      <c r="U22" s="121">
        <v>343</v>
      </c>
      <c r="V22" s="2"/>
      <c r="W22" s="2">
        <v>300</v>
      </c>
      <c r="X22" s="2">
        <v>400</v>
      </c>
      <c r="Y22" s="2">
        <f>800+300</f>
        <v>1100</v>
      </c>
      <c r="Z22" s="31">
        <f>SUM(T22*W22+U22*X22+V22*Y22)*2*0.3</f>
        <v>206880</v>
      </c>
      <c r="AA22" s="31">
        <f>SUM(Z22-P22)</f>
        <v>-296105</v>
      </c>
    </row>
    <row r="23" ht="22" customHeight="1" spans="1:27">
      <c r="A23" s="131">
        <v>1</v>
      </c>
      <c r="B23" s="26" t="s">
        <v>49</v>
      </c>
      <c r="C23" s="150"/>
      <c r="D23" s="150" t="s">
        <v>1856</v>
      </c>
      <c r="E23" s="26" t="s">
        <v>1857</v>
      </c>
      <c r="F23" s="26" t="s">
        <v>170</v>
      </c>
      <c r="G23" s="26" t="s">
        <v>174</v>
      </c>
      <c r="H23" s="26" t="s">
        <v>1858</v>
      </c>
      <c r="I23" s="71" t="s">
        <v>95</v>
      </c>
      <c r="J23" s="71">
        <v>500</v>
      </c>
      <c r="K23" s="71">
        <v>90</v>
      </c>
      <c r="L23" s="77">
        <f t="shared" ref="L23:L39" si="3">J23*K23</f>
        <v>45000</v>
      </c>
      <c r="M23" s="26" t="s">
        <v>197</v>
      </c>
      <c r="N23" s="26"/>
      <c r="O23" s="161">
        <v>43525</v>
      </c>
      <c r="P23" s="116">
        <f>SUM(L23)</f>
        <v>45000</v>
      </c>
      <c r="Q23" s="116">
        <f>SUM(L23)</f>
        <v>45000</v>
      </c>
      <c r="R23" s="116"/>
      <c r="S23" s="168"/>
      <c r="T23" s="168"/>
      <c r="U23" s="168"/>
      <c r="V23" s="168"/>
      <c r="W23" s="168"/>
      <c r="X23" s="168"/>
      <c r="Y23" s="168"/>
      <c r="Z23" s="168"/>
      <c r="AA23" s="168"/>
    </row>
    <row r="24" ht="22" customHeight="1" spans="1:27">
      <c r="A24" s="131">
        <v>2</v>
      </c>
      <c r="B24" s="26" t="s">
        <v>49</v>
      </c>
      <c r="C24" s="150"/>
      <c r="D24" s="150" t="s">
        <v>1856</v>
      </c>
      <c r="E24" s="26" t="s">
        <v>1852</v>
      </c>
      <c r="F24" s="26" t="s">
        <v>1853</v>
      </c>
      <c r="G24" s="71" t="s">
        <v>1839</v>
      </c>
      <c r="H24" s="71" t="s">
        <v>1854</v>
      </c>
      <c r="I24" s="71" t="s">
        <v>95</v>
      </c>
      <c r="J24" s="71">
        <v>30000</v>
      </c>
      <c r="K24" s="71">
        <v>1</v>
      </c>
      <c r="L24" s="77">
        <f t="shared" si="3"/>
        <v>30000</v>
      </c>
      <c r="M24" s="26" t="s">
        <v>197</v>
      </c>
      <c r="N24" s="26"/>
      <c r="O24" s="161">
        <v>43525</v>
      </c>
      <c r="P24" s="116">
        <f>SUM(L24)</f>
        <v>30000</v>
      </c>
      <c r="Q24" s="116">
        <f>SUM(L24)</f>
        <v>30000</v>
      </c>
      <c r="R24" s="116"/>
      <c r="S24" s="168"/>
      <c r="T24" s="168"/>
      <c r="U24" s="168"/>
      <c r="V24" s="168"/>
      <c r="W24" s="168"/>
      <c r="X24" s="168"/>
      <c r="Y24" s="168"/>
      <c r="Z24" s="168"/>
      <c r="AA24" s="168"/>
    </row>
    <row r="25" ht="22" customHeight="1" spans="1:27">
      <c r="A25" s="131">
        <v>3</v>
      </c>
      <c r="B25" s="26" t="s">
        <v>49</v>
      </c>
      <c r="C25" s="150"/>
      <c r="D25" s="150" t="s">
        <v>1856</v>
      </c>
      <c r="E25" s="26" t="s">
        <v>1859</v>
      </c>
      <c r="F25" s="159"/>
      <c r="G25" s="26" t="s">
        <v>62</v>
      </c>
      <c r="H25" s="26" t="s">
        <v>1859</v>
      </c>
      <c r="I25" s="71" t="s">
        <v>127</v>
      </c>
      <c r="J25" s="26">
        <v>40</v>
      </c>
      <c r="K25" s="71">
        <v>750</v>
      </c>
      <c r="L25" s="77">
        <f t="shared" si="3"/>
        <v>30000</v>
      </c>
      <c r="M25" s="26" t="s">
        <v>197</v>
      </c>
      <c r="N25" s="26"/>
      <c r="O25" s="161">
        <v>43525</v>
      </c>
      <c r="P25" s="116">
        <f>SUM(L25)</f>
        <v>30000</v>
      </c>
      <c r="Q25" s="116">
        <f>SUM(L25)</f>
        <v>30000</v>
      </c>
      <c r="R25" s="116"/>
      <c r="S25" s="168"/>
      <c r="T25" s="168"/>
      <c r="U25" s="168"/>
      <c r="V25" s="168"/>
      <c r="W25" s="168"/>
      <c r="X25" s="168"/>
      <c r="Y25" s="168"/>
      <c r="Z25" s="168"/>
      <c r="AA25" s="168"/>
    </row>
    <row r="26" ht="22" customHeight="1" spans="1:27">
      <c r="A26" s="131">
        <v>4</v>
      </c>
      <c r="B26" s="26" t="s">
        <v>49</v>
      </c>
      <c r="C26" s="150"/>
      <c r="D26" s="150" t="s">
        <v>1856</v>
      </c>
      <c r="E26" s="26" t="s">
        <v>1860</v>
      </c>
      <c r="F26" s="26" t="s">
        <v>61</v>
      </c>
      <c r="G26" s="26" t="s">
        <v>62</v>
      </c>
      <c r="H26" s="26" t="s">
        <v>1840</v>
      </c>
      <c r="I26" s="26" t="s">
        <v>1861</v>
      </c>
      <c r="J26" s="26">
        <v>3980</v>
      </c>
      <c r="K26" s="26">
        <v>10</v>
      </c>
      <c r="L26" s="77">
        <f t="shared" si="3"/>
        <v>39800</v>
      </c>
      <c r="M26" s="26" t="s">
        <v>197</v>
      </c>
      <c r="N26" s="26"/>
      <c r="O26" s="161">
        <v>43525</v>
      </c>
      <c r="P26" s="116">
        <f>SUM(L26)</f>
        <v>39800</v>
      </c>
      <c r="Q26" s="116">
        <f>SUM(L26)</f>
        <v>39800</v>
      </c>
      <c r="R26" s="116"/>
      <c r="S26" s="168"/>
      <c r="T26" s="168"/>
      <c r="U26" s="168"/>
      <c r="V26" s="168"/>
      <c r="W26" s="168"/>
      <c r="X26" s="168"/>
      <c r="Y26" s="168"/>
      <c r="Z26" s="168"/>
      <c r="AA26" s="168"/>
    </row>
    <row r="27" ht="22" customHeight="1" spans="1:27">
      <c r="A27" s="131">
        <v>5</v>
      </c>
      <c r="B27" s="26" t="s">
        <v>49</v>
      </c>
      <c r="C27" s="150"/>
      <c r="D27" s="150" t="s">
        <v>1856</v>
      </c>
      <c r="E27" s="26" t="s">
        <v>835</v>
      </c>
      <c r="F27" s="26" t="s">
        <v>460</v>
      </c>
      <c r="G27" s="26" t="s">
        <v>62</v>
      </c>
      <c r="H27" s="26" t="s">
        <v>482</v>
      </c>
      <c r="I27" s="26" t="s">
        <v>836</v>
      </c>
      <c r="J27" s="26">
        <v>1889</v>
      </c>
      <c r="K27" s="26">
        <v>5</v>
      </c>
      <c r="L27" s="77">
        <f t="shared" si="3"/>
        <v>9445</v>
      </c>
      <c r="M27" s="26" t="s">
        <v>197</v>
      </c>
      <c r="N27" s="26"/>
      <c r="O27" s="161">
        <v>43525</v>
      </c>
      <c r="P27" s="116">
        <f>SUM(L27)</f>
        <v>9445</v>
      </c>
      <c r="Q27" s="116">
        <f>SUM(L27)</f>
        <v>9445</v>
      </c>
      <c r="R27" s="116"/>
      <c r="S27" s="168"/>
      <c r="T27" s="168"/>
      <c r="U27" s="168"/>
      <c r="V27" s="168"/>
      <c r="W27" s="168"/>
      <c r="X27" s="168"/>
      <c r="Y27" s="168"/>
      <c r="Z27" s="168"/>
      <c r="AA27" s="168"/>
    </row>
    <row r="28" ht="22" customHeight="1" spans="1:27">
      <c r="A28" s="131">
        <v>6</v>
      </c>
      <c r="B28" s="26" t="s">
        <v>49</v>
      </c>
      <c r="C28" s="150"/>
      <c r="D28" s="150" t="s">
        <v>1856</v>
      </c>
      <c r="E28" s="26" t="s">
        <v>1862</v>
      </c>
      <c r="F28" s="26" t="s">
        <v>170</v>
      </c>
      <c r="G28" s="26" t="s">
        <v>174</v>
      </c>
      <c r="H28" s="26" t="s">
        <v>1843</v>
      </c>
      <c r="I28" s="26" t="s">
        <v>1732</v>
      </c>
      <c r="J28" s="26">
        <v>400</v>
      </c>
      <c r="K28" s="26">
        <v>30</v>
      </c>
      <c r="L28" s="77">
        <f t="shared" si="3"/>
        <v>12000</v>
      </c>
      <c r="M28" s="26" t="s">
        <v>197</v>
      </c>
      <c r="N28" s="26"/>
      <c r="O28" s="161">
        <v>43526</v>
      </c>
      <c r="P28" s="116">
        <v>12000</v>
      </c>
      <c r="Q28" s="116">
        <v>12000</v>
      </c>
      <c r="R28" s="116"/>
      <c r="S28" s="168"/>
      <c r="T28" s="168"/>
      <c r="U28" s="168"/>
      <c r="V28" s="168"/>
      <c r="W28" s="168"/>
      <c r="X28" s="168"/>
      <c r="Y28" s="168"/>
      <c r="Z28" s="168"/>
      <c r="AA28" s="168"/>
    </row>
    <row r="29" ht="22" customHeight="1" spans="1:27">
      <c r="A29" s="131">
        <v>7</v>
      </c>
      <c r="B29" s="26" t="s">
        <v>49</v>
      </c>
      <c r="C29" s="150"/>
      <c r="D29" s="150" t="s">
        <v>1856</v>
      </c>
      <c r="E29" s="26" t="s">
        <v>1863</v>
      </c>
      <c r="F29" s="71"/>
      <c r="G29" s="26" t="s">
        <v>62</v>
      </c>
      <c r="H29" s="26" t="s">
        <v>1863</v>
      </c>
      <c r="I29" s="71" t="s">
        <v>64</v>
      </c>
      <c r="J29" s="26">
        <v>3880</v>
      </c>
      <c r="K29" s="71">
        <v>8</v>
      </c>
      <c r="L29" s="77">
        <f t="shared" si="3"/>
        <v>31040</v>
      </c>
      <c r="M29" s="26" t="s">
        <v>197</v>
      </c>
      <c r="N29" s="26"/>
      <c r="O29" s="161">
        <v>43617</v>
      </c>
      <c r="P29" s="116">
        <f>SUM(L29)</f>
        <v>31040</v>
      </c>
      <c r="Q29" s="116">
        <f>SUM(L29)</f>
        <v>31040</v>
      </c>
      <c r="R29" s="116"/>
      <c r="S29" s="168"/>
      <c r="T29" s="168"/>
      <c r="U29" s="168"/>
      <c r="V29" s="168"/>
      <c r="W29" s="168"/>
      <c r="X29" s="168"/>
      <c r="Y29" s="168"/>
      <c r="Z29" s="168"/>
      <c r="AA29" s="168"/>
    </row>
    <row r="30" ht="22" customHeight="1" spans="1:27">
      <c r="A30" s="131">
        <v>8</v>
      </c>
      <c r="B30" s="26" t="s">
        <v>49</v>
      </c>
      <c r="C30" s="150"/>
      <c r="D30" s="150" t="s">
        <v>1856</v>
      </c>
      <c r="E30" s="26" t="s">
        <v>1864</v>
      </c>
      <c r="F30" s="26" t="s">
        <v>170</v>
      </c>
      <c r="G30" s="26" t="s">
        <v>174</v>
      </c>
      <c r="H30" s="26" t="s">
        <v>1865</v>
      </c>
      <c r="I30" s="71" t="s">
        <v>1732</v>
      </c>
      <c r="J30" s="71">
        <v>490</v>
      </c>
      <c r="K30" s="71">
        <v>100</v>
      </c>
      <c r="L30" s="77">
        <f t="shared" si="3"/>
        <v>49000</v>
      </c>
      <c r="M30" s="26" t="s">
        <v>197</v>
      </c>
      <c r="N30" s="26"/>
      <c r="O30" s="161">
        <v>43647</v>
      </c>
      <c r="P30" s="116">
        <f>SUM(L30)</f>
        <v>49000</v>
      </c>
      <c r="Q30" s="116">
        <f>SUM(L30)</f>
        <v>49000</v>
      </c>
      <c r="R30" s="116"/>
      <c r="S30" s="168"/>
      <c r="T30" s="168"/>
      <c r="U30" s="168"/>
      <c r="V30" s="168"/>
      <c r="W30" s="168"/>
      <c r="X30" s="168"/>
      <c r="Y30" s="168"/>
      <c r="Z30" s="168"/>
      <c r="AA30" s="168"/>
    </row>
    <row r="31" ht="22" customHeight="1" spans="1:27">
      <c r="A31" s="131">
        <v>9</v>
      </c>
      <c r="B31" s="26" t="s">
        <v>49</v>
      </c>
      <c r="C31" s="150"/>
      <c r="D31" s="150" t="s">
        <v>1856</v>
      </c>
      <c r="E31" s="26" t="s">
        <v>1866</v>
      </c>
      <c r="F31" s="26" t="s">
        <v>170</v>
      </c>
      <c r="G31" s="26" t="s">
        <v>174</v>
      </c>
      <c r="H31" s="26" t="s">
        <v>1843</v>
      </c>
      <c r="I31" s="71" t="s">
        <v>1732</v>
      </c>
      <c r="J31" s="71">
        <v>500</v>
      </c>
      <c r="K31" s="71">
        <v>70</v>
      </c>
      <c r="L31" s="77">
        <f t="shared" si="3"/>
        <v>35000</v>
      </c>
      <c r="M31" s="26" t="s">
        <v>197</v>
      </c>
      <c r="N31" s="26"/>
      <c r="O31" s="161">
        <v>43648</v>
      </c>
      <c r="P31" s="116">
        <f>SUM(L31)</f>
        <v>35000</v>
      </c>
      <c r="Q31" s="116">
        <f>SUM(L31)</f>
        <v>35000</v>
      </c>
      <c r="R31" s="116"/>
      <c r="S31" s="168"/>
      <c r="T31" s="168"/>
      <c r="U31" s="168"/>
      <c r="V31" s="168"/>
      <c r="W31" s="168"/>
      <c r="X31" s="168"/>
      <c r="Y31" s="168"/>
      <c r="Z31" s="168"/>
      <c r="AA31" s="168"/>
    </row>
    <row r="32" ht="22" customHeight="1" spans="1:27">
      <c r="A32" s="131">
        <v>10</v>
      </c>
      <c r="B32" s="26" t="s">
        <v>49</v>
      </c>
      <c r="C32" s="150"/>
      <c r="D32" s="150" t="s">
        <v>1856</v>
      </c>
      <c r="E32" s="26" t="s">
        <v>1867</v>
      </c>
      <c r="F32" s="26" t="s">
        <v>170</v>
      </c>
      <c r="G32" s="26" t="s">
        <v>174</v>
      </c>
      <c r="H32" s="26" t="s">
        <v>1843</v>
      </c>
      <c r="I32" s="71" t="s">
        <v>1732</v>
      </c>
      <c r="J32" s="71">
        <v>500</v>
      </c>
      <c r="K32" s="71">
        <v>20</v>
      </c>
      <c r="L32" s="77">
        <f t="shared" si="3"/>
        <v>10000</v>
      </c>
      <c r="M32" s="26" t="s">
        <v>197</v>
      </c>
      <c r="N32" s="26"/>
      <c r="O32" s="161">
        <v>43649</v>
      </c>
      <c r="P32" s="116">
        <f>SUM(L32)</f>
        <v>10000</v>
      </c>
      <c r="Q32" s="116">
        <f>SUM(L32)</f>
        <v>10000</v>
      </c>
      <c r="R32" s="116"/>
      <c r="S32" s="168"/>
      <c r="T32" s="168"/>
      <c r="U32" s="168"/>
      <c r="V32" s="168"/>
      <c r="W32" s="168"/>
      <c r="X32" s="168"/>
      <c r="Y32" s="168"/>
      <c r="Z32" s="168"/>
      <c r="AA32" s="168"/>
    </row>
    <row r="33" ht="22" customHeight="1" spans="1:27">
      <c r="A33" s="131">
        <v>11</v>
      </c>
      <c r="B33" s="26" t="s">
        <v>49</v>
      </c>
      <c r="C33" s="150"/>
      <c r="D33" s="150" t="s">
        <v>1856</v>
      </c>
      <c r="E33" s="26" t="s">
        <v>1868</v>
      </c>
      <c r="F33" s="26" t="s">
        <v>1869</v>
      </c>
      <c r="G33" s="26" t="s">
        <v>174</v>
      </c>
      <c r="H33" s="26" t="s">
        <v>1843</v>
      </c>
      <c r="I33" s="71" t="s">
        <v>1732</v>
      </c>
      <c r="J33" s="71">
        <v>500</v>
      </c>
      <c r="K33" s="71">
        <v>30</v>
      </c>
      <c r="L33" s="77">
        <f t="shared" si="3"/>
        <v>15000</v>
      </c>
      <c r="M33" s="26" t="s">
        <v>197</v>
      </c>
      <c r="N33" s="26"/>
      <c r="O33" s="161">
        <v>43650</v>
      </c>
      <c r="P33" s="116">
        <v>15000</v>
      </c>
      <c r="Q33" s="116">
        <v>15000</v>
      </c>
      <c r="R33" s="116"/>
      <c r="S33" s="168"/>
      <c r="T33" s="168"/>
      <c r="U33" s="168"/>
      <c r="V33" s="168"/>
      <c r="W33" s="168"/>
      <c r="X33" s="168"/>
      <c r="Y33" s="168"/>
      <c r="Z33" s="168"/>
      <c r="AA33" s="168"/>
    </row>
    <row r="34" ht="22" customHeight="1" spans="1:27">
      <c r="A34" s="131">
        <v>12</v>
      </c>
      <c r="B34" s="26" t="s">
        <v>49</v>
      </c>
      <c r="C34" s="150"/>
      <c r="D34" s="150" t="s">
        <v>1856</v>
      </c>
      <c r="E34" s="26" t="s">
        <v>1870</v>
      </c>
      <c r="F34" s="26" t="s">
        <v>1871</v>
      </c>
      <c r="G34" s="26" t="s">
        <v>1741</v>
      </c>
      <c r="H34" s="26" t="s">
        <v>1872</v>
      </c>
      <c r="I34" s="71" t="s">
        <v>1732</v>
      </c>
      <c r="J34" s="71">
        <v>490</v>
      </c>
      <c r="K34" s="71">
        <v>100</v>
      </c>
      <c r="L34" s="77">
        <f t="shared" si="3"/>
        <v>49000</v>
      </c>
      <c r="M34" s="26" t="s">
        <v>197</v>
      </c>
      <c r="N34" s="26"/>
      <c r="O34" s="161">
        <v>43680</v>
      </c>
      <c r="P34" s="116">
        <f t="shared" ref="P34:P40" si="4">SUM(L34)</f>
        <v>49000</v>
      </c>
      <c r="Q34" s="116">
        <f t="shared" ref="Q34:Q39" si="5">SUM(L34)</f>
        <v>49000</v>
      </c>
      <c r="R34" s="116"/>
      <c r="S34" s="168"/>
      <c r="T34" s="168"/>
      <c r="U34" s="168"/>
      <c r="V34" s="168"/>
      <c r="W34" s="168"/>
      <c r="X34" s="168"/>
      <c r="Y34" s="168"/>
      <c r="Z34" s="168"/>
      <c r="AA34" s="168"/>
    </row>
    <row r="35" ht="22" customHeight="1" spans="1:27">
      <c r="A35" s="131">
        <v>13</v>
      </c>
      <c r="B35" s="26" t="s">
        <v>49</v>
      </c>
      <c r="C35" s="150"/>
      <c r="D35" s="150" t="s">
        <v>1856</v>
      </c>
      <c r="E35" s="26" t="s">
        <v>1873</v>
      </c>
      <c r="F35" s="26" t="s">
        <v>1874</v>
      </c>
      <c r="G35" s="26" t="s">
        <v>1741</v>
      </c>
      <c r="H35" s="26" t="s">
        <v>1872</v>
      </c>
      <c r="I35" s="71" t="s">
        <v>1732</v>
      </c>
      <c r="J35" s="71">
        <v>500</v>
      </c>
      <c r="K35" s="71">
        <v>90</v>
      </c>
      <c r="L35" s="77">
        <f t="shared" si="3"/>
        <v>45000</v>
      </c>
      <c r="M35" s="26" t="s">
        <v>197</v>
      </c>
      <c r="N35" s="26"/>
      <c r="O35" s="161">
        <v>43681</v>
      </c>
      <c r="P35" s="116">
        <f t="shared" si="4"/>
        <v>45000</v>
      </c>
      <c r="Q35" s="116">
        <f t="shared" si="5"/>
        <v>45000</v>
      </c>
      <c r="R35" s="116"/>
      <c r="S35" s="168"/>
      <c r="T35" s="168"/>
      <c r="U35" s="168"/>
      <c r="V35" s="168"/>
      <c r="W35" s="168"/>
      <c r="X35" s="168"/>
      <c r="Y35" s="168"/>
      <c r="Z35" s="168"/>
      <c r="AA35" s="168"/>
    </row>
    <row r="36" ht="22" customHeight="1" spans="1:27">
      <c r="A36" s="131">
        <v>14</v>
      </c>
      <c r="B36" s="26" t="s">
        <v>49</v>
      </c>
      <c r="C36" s="150"/>
      <c r="D36" s="150" t="s">
        <v>1856</v>
      </c>
      <c r="E36" s="26" t="s">
        <v>1875</v>
      </c>
      <c r="F36" s="26" t="s">
        <v>170</v>
      </c>
      <c r="G36" s="26" t="s">
        <v>174</v>
      </c>
      <c r="H36" s="26" t="s">
        <v>1843</v>
      </c>
      <c r="I36" s="71" t="s">
        <v>1732</v>
      </c>
      <c r="J36" s="26">
        <v>500</v>
      </c>
      <c r="K36" s="26">
        <v>60</v>
      </c>
      <c r="L36" s="77">
        <f t="shared" si="3"/>
        <v>30000</v>
      </c>
      <c r="M36" s="26" t="s">
        <v>197</v>
      </c>
      <c r="N36" s="26"/>
      <c r="O36" s="161">
        <v>43682</v>
      </c>
      <c r="P36" s="116">
        <f t="shared" si="4"/>
        <v>30000</v>
      </c>
      <c r="Q36" s="116">
        <f t="shared" si="5"/>
        <v>30000</v>
      </c>
      <c r="R36" s="116"/>
      <c r="S36" s="168"/>
      <c r="T36" s="168"/>
      <c r="U36" s="168"/>
      <c r="V36" s="168"/>
      <c r="W36" s="168"/>
      <c r="X36" s="168"/>
      <c r="Y36" s="168"/>
      <c r="Z36" s="168"/>
      <c r="AA36" s="168"/>
    </row>
    <row r="37" ht="22" customHeight="1" spans="1:27">
      <c r="A37" s="131">
        <v>15</v>
      </c>
      <c r="B37" s="26" t="s">
        <v>49</v>
      </c>
      <c r="C37" s="150"/>
      <c r="D37" s="150" t="s">
        <v>1856</v>
      </c>
      <c r="E37" s="26" t="s">
        <v>1876</v>
      </c>
      <c r="F37" s="26" t="s">
        <v>1877</v>
      </c>
      <c r="G37" s="26" t="s">
        <v>62</v>
      </c>
      <c r="H37" s="26" t="s">
        <v>1878</v>
      </c>
      <c r="I37" s="71" t="s">
        <v>125</v>
      </c>
      <c r="J37" s="71">
        <v>200</v>
      </c>
      <c r="K37" s="71">
        <v>200</v>
      </c>
      <c r="L37" s="77">
        <f t="shared" si="3"/>
        <v>40000</v>
      </c>
      <c r="M37" s="26" t="s">
        <v>197</v>
      </c>
      <c r="N37" s="26"/>
      <c r="O37" s="161">
        <v>43683</v>
      </c>
      <c r="P37" s="116">
        <f t="shared" si="4"/>
        <v>40000</v>
      </c>
      <c r="Q37" s="116">
        <f t="shared" si="5"/>
        <v>40000</v>
      </c>
      <c r="R37" s="116"/>
      <c r="S37" s="168"/>
      <c r="T37" s="168"/>
      <c r="U37" s="168"/>
      <c r="V37" s="168"/>
      <c r="W37" s="168"/>
      <c r="X37" s="168"/>
      <c r="Y37" s="168"/>
      <c r="Z37" s="168"/>
      <c r="AA37" s="168"/>
    </row>
    <row r="38" ht="22" customHeight="1" spans="1:27">
      <c r="A38" s="131">
        <v>16</v>
      </c>
      <c r="B38" s="26" t="s">
        <v>49</v>
      </c>
      <c r="C38" s="150"/>
      <c r="D38" s="150" t="s">
        <v>1856</v>
      </c>
      <c r="E38" s="26" t="s">
        <v>1879</v>
      </c>
      <c r="F38" s="26" t="s">
        <v>1880</v>
      </c>
      <c r="G38" s="26" t="s">
        <v>62</v>
      </c>
      <c r="H38" s="26" t="s">
        <v>1881</v>
      </c>
      <c r="I38" s="26" t="s">
        <v>1882</v>
      </c>
      <c r="J38" s="26">
        <v>1980</v>
      </c>
      <c r="K38" s="26">
        <v>15</v>
      </c>
      <c r="L38" s="77">
        <f t="shared" si="3"/>
        <v>29700</v>
      </c>
      <c r="M38" s="26" t="s">
        <v>197</v>
      </c>
      <c r="N38" s="26"/>
      <c r="O38" s="161">
        <v>43684</v>
      </c>
      <c r="P38" s="116">
        <f t="shared" si="4"/>
        <v>29700</v>
      </c>
      <c r="Q38" s="116">
        <f t="shared" si="5"/>
        <v>29700</v>
      </c>
      <c r="R38" s="116"/>
      <c r="S38" s="168"/>
      <c r="T38" s="168"/>
      <c r="U38" s="168"/>
      <c r="V38" s="168"/>
      <c r="W38" s="168"/>
      <c r="X38" s="168"/>
      <c r="Y38" s="168"/>
      <c r="Z38" s="168"/>
      <c r="AA38" s="168"/>
    </row>
    <row r="39" ht="22" customHeight="1" spans="1:27">
      <c r="A39" s="131">
        <v>17</v>
      </c>
      <c r="B39" s="26" t="s">
        <v>49</v>
      </c>
      <c r="C39" s="150"/>
      <c r="D39" s="150" t="s">
        <v>1856</v>
      </c>
      <c r="E39" s="26" t="s">
        <v>1883</v>
      </c>
      <c r="F39" s="71" t="s">
        <v>1884</v>
      </c>
      <c r="G39" s="26" t="s">
        <v>62</v>
      </c>
      <c r="H39" s="26" t="s">
        <v>1885</v>
      </c>
      <c r="I39" s="71" t="s">
        <v>125</v>
      </c>
      <c r="J39" s="26">
        <v>1000</v>
      </c>
      <c r="K39" s="71">
        <v>3</v>
      </c>
      <c r="L39" s="77">
        <f t="shared" si="3"/>
        <v>3000</v>
      </c>
      <c r="M39" s="26" t="s">
        <v>197</v>
      </c>
      <c r="N39" s="26"/>
      <c r="O39" s="161">
        <v>43685</v>
      </c>
      <c r="P39" s="116">
        <f t="shared" si="4"/>
        <v>3000</v>
      </c>
      <c r="Q39" s="116">
        <f t="shared" si="5"/>
        <v>3000</v>
      </c>
      <c r="R39" s="116"/>
      <c r="S39" s="168"/>
      <c r="T39" s="168"/>
      <c r="U39" s="168"/>
      <c r="V39" s="168"/>
      <c r="W39" s="168"/>
      <c r="X39" s="168"/>
      <c r="Y39" s="168"/>
      <c r="Z39" s="168"/>
      <c r="AA39" s="168"/>
    </row>
    <row r="40" ht="22" customHeight="1" spans="1:27">
      <c r="A40" s="16" t="s">
        <v>1886</v>
      </c>
      <c r="B40" s="17"/>
      <c r="C40" s="17"/>
      <c r="D40" s="17"/>
      <c r="E40" s="69"/>
      <c r="F40" s="19"/>
      <c r="G40" s="19"/>
      <c r="H40" s="19"/>
      <c r="I40" s="19"/>
      <c r="J40" s="19"/>
      <c r="K40" s="19"/>
      <c r="L40" s="165">
        <f>SUM(L41:L45)</f>
        <v>45000</v>
      </c>
      <c r="M40" s="75"/>
      <c r="N40" s="75"/>
      <c r="O40" s="166"/>
      <c r="P40" s="167">
        <f t="shared" si="4"/>
        <v>45000</v>
      </c>
      <c r="Q40" s="167">
        <f>SUM(Q41:Q45)</f>
        <v>45000</v>
      </c>
      <c r="R40" s="167"/>
      <c r="S40" s="169"/>
      <c r="T40" s="170"/>
      <c r="U40" s="171"/>
      <c r="V40" s="171"/>
      <c r="W40" s="171"/>
      <c r="X40" s="171"/>
      <c r="Y40" s="171"/>
      <c r="Z40" s="172"/>
      <c r="AA40" s="172"/>
    </row>
    <row r="41" ht="22" customHeight="1" spans="1:27">
      <c r="A41" s="46">
        <v>1</v>
      </c>
      <c r="B41" s="26" t="s">
        <v>49</v>
      </c>
      <c r="C41" s="87"/>
      <c r="D41" s="11" t="s">
        <v>1887</v>
      </c>
      <c r="E41" s="11" t="s">
        <v>1888</v>
      </c>
      <c r="F41" s="71"/>
      <c r="G41" s="26" t="s">
        <v>174</v>
      </c>
      <c r="H41" s="26" t="s">
        <v>1843</v>
      </c>
      <c r="I41" s="46" t="s">
        <v>1732</v>
      </c>
      <c r="J41" s="46">
        <v>8000</v>
      </c>
      <c r="K41" s="51">
        <v>1</v>
      </c>
      <c r="L41" s="77">
        <f>J41*K41</f>
        <v>8000</v>
      </c>
      <c r="M41" s="26" t="s">
        <v>197</v>
      </c>
      <c r="N41" s="26"/>
      <c r="O41" s="161">
        <v>43617</v>
      </c>
      <c r="P41" s="116">
        <v>8000</v>
      </c>
      <c r="Q41" s="116">
        <v>8000</v>
      </c>
      <c r="R41" s="123"/>
      <c r="S41" s="46"/>
      <c r="T41" s="1"/>
      <c r="U41" s="2"/>
      <c r="V41" s="2"/>
      <c r="W41" s="2"/>
      <c r="X41" s="2"/>
      <c r="Y41" s="2"/>
      <c r="Z41" s="31"/>
      <c r="AA41" s="31"/>
    </row>
    <row r="42" ht="22" customHeight="1" spans="1:27">
      <c r="A42" s="46">
        <v>2</v>
      </c>
      <c r="B42" s="26" t="s">
        <v>49</v>
      </c>
      <c r="C42" s="87"/>
      <c r="D42" s="11" t="s">
        <v>1887</v>
      </c>
      <c r="E42" s="11" t="s">
        <v>1889</v>
      </c>
      <c r="F42" s="71"/>
      <c r="G42" s="26" t="s">
        <v>62</v>
      </c>
      <c r="H42" s="11" t="s">
        <v>1890</v>
      </c>
      <c r="I42" s="46" t="s">
        <v>105</v>
      </c>
      <c r="J42" s="46">
        <v>20000</v>
      </c>
      <c r="K42" s="51">
        <v>1</v>
      </c>
      <c r="L42" s="77">
        <f>J42*K42</f>
        <v>20000</v>
      </c>
      <c r="M42" s="26" t="s">
        <v>197</v>
      </c>
      <c r="N42" s="26"/>
      <c r="O42" s="161">
        <v>43617</v>
      </c>
      <c r="P42" s="116">
        <v>20000</v>
      </c>
      <c r="Q42" s="116">
        <v>20000</v>
      </c>
      <c r="R42" s="123"/>
      <c r="S42" s="46"/>
      <c r="T42" s="1"/>
      <c r="U42" s="2"/>
      <c r="V42" s="2"/>
      <c r="W42" s="2"/>
      <c r="X42" s="2"/>
      <c r="Y42" s="2"/>
      <c r="Z42" s="31"/>
      <c r="AA42" s="31"/>
    </row>
    <row r="43" ht="22" customHeight="1" spans="1:27">
      <c r="A43" s="46">
        <v>3</v>
      </c>
      <c r="B43" s="26" t="s">
        <v>49</v>
      </c>
      <c r="C43" s="87"/>
      <c r="D43" s="11" t="s">
        <v>1887</v>
      </c>
      <c r="E43" s="11" t="s">
        <v>1891</v>
      </c>
      <c r="F43" s="71"/>
      <c r="G43" s="11" t="s">
        <v>1839</v>
      </c>
      <c r="H43" s="26" t="s">
        <v>1858</v>
      </c>
      <c r="I43" s="46" t="s">
        <v>95</v>
      </c>
      <c r="J43" s="46">
        <v>8000</v>
      </c>
      <c r="K43" s="51">
        <v>1</v>
      </c>
      <c r="L43" s="77">
        <f>J43*K43</f>
        <v>8000</v>
      </c>
      <c r="M43" s="26" t="s">
        <v>197</v>
      </c>
      <c r="N43" s="26"/>
      <c r="O43" s="161">
        <v>43647</v>
      </c>
      <c r="P43" s="116">
        <f>SUM(L43)</f>
        <v>8000</v>
      </c>
      <c r="Q43" s="116">
        <v>8000</v>
      </c>
      <c r="R43" s="123"/>
      <c r="S43" s="46"/>
      <c r="T43" s="1"/>
      <c r="U43" s="2"/>
      <c r="V43" s="2"/>
      <c r="W43" s="2"/>
      <c r="X43" s="2"/>
      <c r="Y43" s="2"/>
      <c r="Z43" s="31"/>
      <c r="AA43" s="31"/>
    </row>
    <row r="44" ht="22" customHeight="1" spans="1:27">
      <c r="A44" s="46">
        <v>4</v>
      </c>
      <c r="B44" s="26" t="s">
        <v>49</v>
      </c>
      <c r="C44" s="87"/>
      <c r="D44" s="11" t="s">
        <v>1887</v>
      </c>
      <c r="E44" s="11" t="s">
        <v>1888</v>
      </c>
      <c r="F44" s="71"/>
      <c r="G44" s="26" t="s">
        <v>174</v>
      </c>
      <c r="H44" s="2" t="s">
        <v>1843</v>
      </c>
      <c r="I44" s="46" t="s">
        <v>95</v>
      </c>
      <c r="J44" s="46">
        <v>6000</v>
      </c>
      <c r="K44" s="51">
        <v>1</v>
      </c>
      <c r="L44" s="77">
        <f>J44*K44</f>
        <v>6000</v>
      </c>
      <c r="M44" s="26" t="s">
        <v>197</v>
      </c>
      <c r="N44" s="26"/>
      <c r="O44" s="161">
        <v>43739</v>
      </c>
      <c r="P44" s="116">
        <f>SUM(L44)</f>
        <v>6000</v>
      </c>
      <c r="Q44" s="116">
        <v>6000</v>
      </c>
      <c r="R44" s="123"/>
      <c r="S44" s="46"/>
      <c r="T44" s="1"/>
      <c r="U44" s="2"/>
      <c r="V44" s="2"/>
      <c r="W44" s="2"/>
      <c r="X44" s="2"/>
      <c r="Y44" s="2"/>
      <c r="Z44" s="31"/>
      <c r="AA44" s="31"/>
    </row>
    <row r="45" ht="22" customHeight="1" spans="1:27">
      <c r="A45" s="46">
        <v>5</v>
      </c>
      <c r="B45" s="26" t="s">
        <v>49</v>
      </c>
      <c r="C45" s="87"/>
      <c r="D45" s="11" t="s">
        <v>1887</v>
      </c>
      <c r="E45" s="11" t="s">
        <v>1536</v>
      </c>
      <c r="F45" s="71"/>
      <c r="G45" s="26" t="s">
        <v>62</v>
      </c>
      <c r="H45" s="26" t="s">
        <v>60</v>
      </c>
      <c r="I45" s="46" t="s">
        <v>64</v>
      </c>
      <c r="J45" s="46">
        <v>3000</v>
      </c>
      <c r="K45" s="51">
        <v>1</v>
      </c>
      <c r="L45" s="77">
        <f>J45*K45</f>
        <v>3000</v>
      </c>
      <c r="M45" s="26" t="s">
        <v>197</v>
      </c>
      <c r="N45" s="26"/>
      <c r="O45" s="161">
        <v>43770</v>
      </c>
      <c r="P45" s="116">
        <f>SUM(L45)</f>
        <v>3000</v>
      </c>
      <c r="Q45" s="116">
        <v>3000</v>
      </c>
      <c r="R45" s="123"/>
      <c r="S45" s="46"/>
      <c r="T45" s="1"/>
      <c r="U45" s="2"/>
      <c r="V45" s="2"/>
      <c r="W45" s="2"/>
      <c r="X45" s="2"/>
      <c r="Y45" s="2"/>
      <c r="Z45" s="31"/>
      <c r="AA45" s="31"/>
    </row>
    <row r="46" ht="22" customHeight="1" spans="1:27">
      <c r="A46" s="16" t="s">
        <v>1892</v>
      </c>
      <c r="B46" s="17"/>
      <c r="C46" s="17"/>
      <c r="D46" s="17"/>
      <c r="E46" s="69"/>
      <c r="F46" s="19"/>
      <c r="G46" s="19"/>
      <c r="H46" s="19"/>
      <c r="I46" s="19"/>
      <c r="J46" s="19"/>
      <c r="K46" s="19"/>
      <c r="L46" s="165">
        <f>SUM(L47:L50)</f>
        <v>45380</v>
      </c>
      <c r="M46" s="165"/>
      <c r="N46" s="165"/>
      <c r="O46" s="165"/>
      <c r="P46" s="167">
        <f>SUM(P47:P50)</f>
        <v>45380</v>
      </c>
      <c r="Q46" s="167">
        <f>SUM(Q47:Q50)</f>
        <v>45380</v>
      </c>
      <c r="R46" s="167"/>
      <c r="S46" s="169"/>
      <c r="T46" s="170"/>
      <c r="U46" s="171"/>
      <c r="V46" s="171"/>
      <c r="W46" s="171"/>
      <c r="X46" s="171"/>
      <c r="Y46" s="171"/>
      <c r="Z46" s="172"/>
      <c r="AA46" s="172"/>
    </row>
    <row r="47" ht="22" customHeight="1" spans="1:27">
      <c r="A47" s="11">
        <v>1</v>
      </c>
      <c r="B47" s="26" t="s">
        <v>49</v>
      </c>
      <c r="C47" s="110"/>
      <c r="D47" s="26" t="s">
        <v>1893</v>
      </c>
      <c r="E47" s="11" t="s">
        <v>1894</v>
      </c>
      <c r="F47" s="26" t="s">
        <v>1895</v>
      </c>
      <c r="G47" s="26" t="s">
        <v>62</v>
      </c>
      <c r="H47" s="46" t="s">
        <v>1896</v>
      </c>
      <c r="I47" s="162" t="s">
        <v>160</v>
      </c>
      <c r="J47" s="46">
        <v>30</v>
      </c>
      <c r="K47" s="46">
        <v>340</v>
      </c>
      <c r="L47" s="77">
        <f>J47*K47</f>
        <v>10200</v>
      </c>
      <c r="M47" s="26" t="s">
        <v>65</v>
      </c>
      <c r="N47" s="26"/>
      <c r="O47" s="92">
        <v>43557</v>
      </c>
      <c r="P47" s="44">
        <v>10200</v>
      </c>
      <c r="Q47" s="44">
        <v>10200</v>
      </c>
      <c r="R47" s="44"/>
      <c r="S47" s="110"/>
      <c r="T47" s="159"/>
      <c r="U47" s="159"/>
      <c r="V47" s="159"/>
      <c r="W47" s="159"/>
      <c r="X47" s="159"/>
      <c r="Y47" s="159"/>
      <c r="Z47" s="159"/>
      <c r="AA47" s="159"/>
    </row>
    <row r="48" ht="22" customHeight="1" spans="1:27">
      <c r="A48" s="11">
        <v>2</v>
      </c>
      <c r="B48" s="26" t="s">
        <v>49</v>
      </c>
      <c r="C48" s="110"/>
      <c r="D48" s="26" t="s">
        <v>1893</v>
      </c>
      <c r="E48" s="11" t="s">
        <v>1897</v>
      </c>
      <c r="F48" s="26" t="s">
        <v>170</v>
      </c>
      <c r="G48" s="26" t="s">
        <v>174</v>
      </c>
      <c r="H48" s="11" t="s">
        <v>1898</v>
      </c>
      <c r="I48" s="162" t="s">
        <v>160</v>
      </c>
      <c r="J48" s="11">
        <v>40</v>
      </c>
      <c r="K48" s="11">
        <v>252</v>
      </c>
      <c r="L48" s="77">
        <f>J48*K48</f>
        <v>10080</v>
      </c>
      <c r="M48" s="26" t="s">
        <v>65</v>
      </c>
      <c r="N48" s="26"/>
      <c r="O48" s="92">
        <v>43588</v>
      </c>
      <c r="P48" s="44">
        <v>10080</v>
      </c>
      <c r="Q48" s="44">
        <v>10080</v>
      </c>
      <c r="R48" s="44"/>
      <c r="S48" s="110"/>
      <c r="T48" s="159"/>
      <c r="U48" s="159"/>
      <c r="V48" s="159"/>
      <c r="W48" s="159"/>
      <c r="X48" s="159"/>
      <c r="Y48" s="159"/>
      <c r="Z48" s="159"/>
      <c r="AA48" s="159"/>
    </row>
    <row r="49" ht="22" customHeight="1" spans="1:27">
      <c r="A49" s="11">
        <v>3</v>
      </c>
      <c r="B49" s="26" t="s">
        <v>49</v>
      </c>
      <c r="C49" s="110"/>
      <c r="D49" s="26" t="s">
        <v>1893</v>
      </c>
      <c r="E49" s="11" t="s">
        <v>1899</v>
      </c>
      <c r="F49" s="26" t="s">
        <v>1900</v>
      </c>
      <c r="G49" s="26" t="s">
        <v>1741</v>
      </c>
      <c r="H49" s="11" t="s">
        <v>1901</v>
      </c>
      <c r="I49" s="162" t="s">
        <v>160</v>
      </c>
      <c r="J49" s="11">
        <v>300</v>
      </c>
      <c r="K49" s="11">
        <v>70</v>
      </c>
      <c r="L49" s="77">
        <f>J49*K49</f>
        <v>21000</v>
      </c>
      <c r="M49" s="26" t="s">
        <v>65</v>
      </c>
      <c r="N49" s="26"/>
      <c r="O49" s="92">
        <v>43739</v>
      </c>
      <c r="P49" s="44">
        <v>21000</v>
      </c>
      <c r="Q49" s="44">
        <v>21000</v>
      </c>
      <c r="R49" s="44"/>
      <c r="S49" s="110"/>
      <c r="T49" s="159"/>
      <c r="U49" s="159"/>
      <c r="V49" s="159"/>
      <c r="W49" s="159"/>
      <c r="X49" s="159"/>
      <c r="Y49" s="159"/>
      <c r="Z49" s="159"/>
      <c r="AA49" s="159"/>
    </row>
    <row r="50" ht="22" customHeight="1" spans="1:27">
      <c r="A50" s="11">
        <v>4</v>
      </c>
      <c r="B50" s="26" t="s">
        <v>49</v>
      </c>
      <c r="C50" s="110"/>
      <c r="D50" s="26" t="s">
        <v>1893</v>
      </c>
      <c r="E50" s="11" t="s">
        <v>1902</v>
      </c>
      <c r="F50" s="26" t="s">
        <v>170</v>
      </c>
      <c r="G50" s="26" t="s">
        <v>174</v>
      </c>
      <c r="H50" s="11" t="s">
        <v>1898</v>
      </c>
      <c r="I50" s="162" t="s">
        <v>160</v>
      </c>
      <c r="J50" s="11">
        <v>41</v>
      </c>
      <c r="K50" s="11">
        <v>100</v>
      </c>
      <c r="L50" s="77">
        <f>J50*K50</f>
        <v>4100</v>
      </c>
      <c r="M50" s="26" t="s">
        <v>65</v>
      </c>
      <c r="N50" s="26"/>
      <c r="O50" s="92">
        <v>43803</v>
      </c>
      <c r="P50" s="44">
        <v>4100</v>
      </c>
      <c r="Q50" s="44">
        <v>4100</v>
      </c>
      <c r="R50" s="44"/>
      <c r="S50" s="110"/>
      <c r="T50" s="159"/>
      <c r="U50" s="159"/>
      <c r="V50" s="159"/>
      <c r="W50" s="159"/>
      <c r="X50" s="159"/>
      <c r="Y50" s="159"/>
      <c r="Z50" s="159"/>
      <c r="AA50" s="159"/>
    </row>
    <row r="51" spans="1:27">
      <c r="A51" s="1"/>
      <c r="B51" s="1"/>
      <c r="C51" s="1"/>
      <c r="D51" s="3"/>
      <c r="E51" s="2"/>
      <c r="F51" s="2"/>
      <c r="G51" s="2"/>
      <c r="H51" s="3"/>
      <c r="I51" s="2"/>
      <c r="J51" s="1"/>
      <c r="K51" s="2"/>
      <c r="L51" s="1"/>
      <c r="M51" s="2"/>
      <c r="N51" s="3"/>
      <c r="O51" s="32"/>
      <c r="P51" s="33"/>
      <c r="Q51" s="33"/>
      <c r="R51" s="33"/>
      <c r="S51" s="2"/>
      <c r="T51" s="1"/>
      <c r="U51" s="2"/>
      <c r="V51" s="2"/>
      <c r="W51" s="2"/>
      <c r="X51" s="2"/>
      <c r="Y51" s="2"/>
      <c r="Z51" s="31"/>
      <c r="AA51" s="31"/>
    </row>
    <row r="52" spans="1:27">
      <c r="A52" s="1"/>
      <c r="B52" s="1"/>
      <c r="C52" s="1"/>
      <c r="D52" s="3"/>
      <c r="E52" s="2"/>
      <c r="F52" s="2"/>
      <c r="G52" s="2"/>
      <c r="H52" s="3"/>
      <c r="I52" s="2"/>
      <c r="J52" s="1"/>
      <c r="K52" s="2"/>
      <c r="L52" s="1"/>
      <c r="M52" s="2"/>
      <c r="N52" s="3"/>
      <c r="O52" s="32"/>
      <c r="P52" s="33"/>
      <c r="Q52" s="33"/>
      <c r="R52" s="33"/>
      <c r="S52" s="2"/>
      <c r="T52" s="1"/>
      <c r="U52" s="2"/>
      <c r="V52" s="2"/>
      <c r="W52" s="2"/>
      <c r="X52" s="2"/>
      <c r="Y52" s="2"/>
      <c r="Z52" s="31"/>
      <c r="AA52" s="31"/>
    </row>
    <row r="53" spans="1:27">
      <c r="A53" s="1"/>
      <c r="B53" s="1"/>
      <c r="C53" s="1"/>
      <c r="D53" s="3"/>
      <c r="E53" s="2"/>
      <c r="F53" s="2"/>
      <c r="G53" s="2"/>
      <c r="H53" s="3"/>
      <c r="I53" s="2"/>
      <c r="J53" s="1"/>
      <c r="K53" s="2"/>
      <c r="L53" s="1"/>
      <c r="M53" s="2"/>
      <c r="N53" s="3"/>
      <c r="O53" s="32"/>
      <c r="P53" s="33"/>
      <c r="Q53" s="33"/>
      <c r="R53" s="33"/>
      <c r="S53" s="2"/>
      <c r="T53" s="1"/>
      <c r="U53" s="2"/>
      <c r="V53" s="2"/>
      <c r="W53" s="2"/>
      <c r="X53" s="2"/>
      <c r="Y53" s="2"/>
      <c r="Z53" s="31"/>
      <c r="AA53" s="31"/>
    </row>
    <row r="54" spans="1:27">
      <c r="A54" s="1"/>
      <c r="B54" s="1"/>
      <c r="C54" s="1"/>
      <c r="D54" s="3"/>
      <c r="E54" s="2"/>
      <c r="F54" s="2"/>
      <c r="G54" s="2"/>
      <c r="H54" s="3"/>
      <c r="I54" s="2"/>
      <c r="J54" s="1"/>
      <c r="K54" s="2"/>
      <c r="L54" s="1"/>
      <c r="M54" s="2"/>
      <c r="N54" s="3"/>
      <c r="O54" s="32"/>
      <c r="P54" s="33"/>
      <c r="Q54" s="33"/>
      <c r="R54" s="33"/>
      <c r="S54" s="2"/>
      <c r="T54" s="1"/>
      <c r="U54" s="2"/>
      <c r="V54" s="2"/>
      <c r="W54" s="2"/>
      <c r="X54" s="2"/>
      <c r="Y54" s="2"/>
      <c r="Z54" s="31"/>
      <c r="AA54" s="31"/>
    </row>
    <row r="55" spans="1:27">
      <c r="A55" s="1"/>
      <c r="B55" s="1"/>
      <c r="C55" s="1"/>
      <c r="D55" s="3"/>
      <c r="E55" s="2"/>
      <c r="F55" s="2"/>
      <c r="G55" s="2"/>
      <c r="H55" s="3"/>
      <c r="I55" s="2"/>
      <c r="J55" s="1"/>
      <c r="K55" s="2"/>
      <c r="L55" s="1"/>
      <c r="M55" s="2"/>
      <c r="N55" s="3"/>
      <c r="O55" s="32"/>
      <c r="P55" s="33"/>
      <c r="Q55" s="33"/>
      <c r="R55" s="33"/>
      <c r="S55" s="2"/>
      <c r="T55" s="1"/>
      <c r="U55" s="2"/>
      <c r="V55" s="2"/>
      <c r="W55" s="2"/>
      <c r="X55" s="2"/>
      <c r="Y55" s="2"/>
      <c r="Z55" s="31"/>
      <c r="AA55" s="31"/>
    </row>
    <row r="56" spans="1:27">
      <c r="A56" s="1"/>
      <c r="B56" s="1"/>
      <c r="C56" s="1"/>
      <c r="D56" s="3"/>
      <c r="E56" s="2"/>
      <c r="F56" s="2"/>
      <c r="G56" s="2"/>
      <c r="H56" s="3"/>
      <c r="I56" s="2"/>
      <c r="J56" s="1"/>
      <c r="K56" s="2"/>
      <c r="L56" s="1"/>
      <c r="M56" s="2"/>
      <c r="N56" s="3"/>
      <c r="O56" s="32"/>
      <c r="P56" s="33"/>
      <c r="Q56" s="33"/>
      <c r="R56" s="33"/>
      <c r="S56" s="2"/>
      <c r="T56" s="1"/>
      <c r="U56" s="2"/>
      <c r="V56" s="2"/>
      <c r="W56" s="2"/>
      <c r="X56" s="2"/>
      <c r="Y56" s="2"/>
      <c r="Z56" s="31"/>
      <c r="AA56" s="31"/>
    </row>
    <row r="57" spans="1:27">
      <c r="A57" s="1"/>
      <c r="B57" s="1"/>
      <c r="C57" s="1"/>
      <c r="D57" s="3"/>
      <c r="E57" s="2"/>
      <c r="F57" s="2"/>
      <c r="G57" s="2"/>
      <c r="H57" s="3"/>
      <c r="I57" s="2"/>
      <c r="J57" s="1"/>
      <c r="K57" s="2"/>
      <c r="L57" s="1"/>
      <c r="M57" s="2"/>
      <c r="N57" s="3"/>
      <c r="O57" s="32"/>
      <c r="P57" s="33"/>
      <c r="Q57" s="33"/>
      <c r="R57" s="33"/>
      <c r="S57" s="2"/>
      <c r="T57" s="1"/>
      <c r="U57" s="2"/>
      <c r="V57" s="2"/>
      <c r="W57" s="2"/>
      <c r="X57" s="2"/>
      <c r="Y57" s="2"/>
      <c r="Z57" s="31"/>
      <c r="AA57" s="31"/>
    </row>
    <row r="58" spans="1:27">
      <c r="A58" s="1"/>
      <c r="B58" s="1"/>
      <c r="C58" s="1"/>
      <c r="D58" s="3"/>
      <c r="E58" s="2"/>
      <c r="F58" s="2"/>
      <c r="G58" s="2"/>
      <c r="H58" s="3"/>
      <c r="I58" s="2"/>
      <c r="J58" s="1"/>
      <c r="K58" s="2"/>
      <c r="L58" s="1"/>
      <c r="M58" s="2"/>
      <c r="N58" s="3"/>
      <c r="O58" s="32"/>
      <c r="P58" s="33"/>
      <c r="Q58" s="33"/>
      <c r="R58" s="33"/>
      <c r="S58" s="2"/>
      <c r="T58" s="1"/>
      <c r="U58" s="2"/>
      <c r="V58" s="2"/>
      <c r="W58" s="2"/>
      <c r="X58" s="2"/>
      <c r="Y58" s="2"/>
      <c r="Z58" s="31"/>
      <c r="AA58" s="31"/>
    </row>
    <row r="59" spans="1:27">
      <c r="A59" s="1"/>
      <c r="B59" s="1"/>
      <c r="C59" s="1"/>
      <c r="D59" s="3"/>
      <c r="E59" s="2"/>
      <c r="F59" s="2"/>
      <c r="G59" s="2"/>
      <c r="H59" s="3"/>
      <c r="I59" s="2"/>
      <c r="J59" s="1"/>
      <c r="K59" s="2"/>
      <c r="L59" s="1"/>
      <c r="M59" s="2"/>
      <c r="N59" s="3"/>
      <c r="O59" s="32"/>
      <c r="P59" s="33"/>
      <c r="Q59" s="33"/>
      <c r="R59" s="33"/>
      <c r="S59" s="2"/>
      <c r="T59" s="1"/>
      <c r="U59" s="2"/>
      <c r="V59" s="2"/>
      <c r="W59" s="2"/>
      <c r="X59" s="2"/>
      <c r="Y59" s="2"/>
      <c r="Z59" s="31"/>
      <c r="AA59" s="31"/>
    </row>
    <row r="60" spans="1:27">
      <c r="A60" s="1"/>
      <c r="B60" s="1"/>
      <c r="C60" s="1"/>
      <c r="D60" s="3"/>
      <c r="E60" s="2"/>
      <c r="F60" s="2"/>
      <c r="G60" s="2"/>
      <c r="H60" s="3"/>
      <c r="I60" s="2"/>
      <c r="J60" s="1"/>
      <c r="K60" s="2"/>
      <c r="L60" s="1"/>
      <c r="M60" s="2"/>
      <c r="N60" s="3"/>
      <c r="O60" s="32"/>
      <c r="P60" s="33"/>
      <c r="Q60" s="33"/>
      <c r="R60" s="33"/>
      <c r="S60" s="2"/>
      <c r="T60" s="1"/>
      <c r="U60" s="2"/>
      <c r="V60" s="2"/>
      <c r="W60" s="2"/>
      <c r="X60" s="2"/>
      <c r="Y60" s="2"/>
      <c r="Z60" s="31"/>
      <c r="AA60" s="31"/>
    </row>
    <row r="61" spans="1:27">
      <c r="A61" s="1"/>
      <c r="B61" s="1"/>
      <c r="C61" s="1"/>
      <c r="D61" s="3"/>
      <c r="E61" s="2"/>
      <c r="F61" s="2"/>
      <c r="G61" s="2"/>
      <c r="H61" s="3"/>
      <c r="I61" s="2"/>
      <c r="J61" s="1"/>
      <c r="K61" s="2"/>
      <c r="L61" s="1"/>
      <c r="M61" s="2"/>
      <c r="N61" s="3"/>
      <c r="O61" s="32"/>
      <c r="P61" s="33"/>
      <c r="Q61" s="33"/>
      <c r="R61" s="33"/>
      <c r="S61" s="2"/>
      <c r="T61" s="1"/>
      <c r="U61" s="2"/>
      <c r="V61" s="2"/>
      <c r="W61" s="2"/>
      <c r="X61" s="2"/>
      <c r="Y61" s="2"/>
      <c r="Z61" s="31"/>
      <c r="AA61" s="31"/>
    </row>
    <row r="62" spans="1:27">
      <c r="A62" s="1"/>
      <c r="B62" s="1"/>
      <c r="C62" s="1"/>
      <c r="D62" s="3"/>
      <c r="E62" s="2"/>
      <c r="F62" s="2"/>
      <c r="G62" s="2"/>
      <c r="H62" s="3"/>
      <c r="I62" s="2"/>
      <c r="J62" s="1"/>
      <c r="K62" s="2"/>
      <c r="L62" s="1"/>
      <c r="M62" s="2"/>
      <c r="N62" s="3"/>
      <c r="O62" s="32"/>
      <c r="P62" s="33"/>
      <c r="Q62" s="33"/>
      <c r="R62" s="33"/>
      <c r="S62" s="2"/>
      <c r="T62" s="1"/>
      <c r="U62" s="2"/>
      <c r="V62" s="2"/>
      <c r="W62" s="2"/>
      <c r="X62" s="2"/>
      <c r="Y62" s="2"/>
      <c r="Z62" s="31"/>
      <c r="AA62" s="31"/>
    </row>
    <row r="63" spans="1:27">
      <c r="A63" s="1"/>
      <c r="B63" s="1"/>
      <c r="C63" s="1"/>
      <c r="D63" s="3"/>
      <c r="E63" s="2"/>
      <c r="F63" s="2"/>
      <c r="G63" s="2"/>
      <c r="H63" s="3"/>
      <c r="I63" s="2"/>
      <c r="J63" s="1"/>
      <c r="K63" s="2"/>
      <c r="L63" s="1"/>
      <c r="M63" s="2"/>
      <c r="N63" s="3"/>
      <c r="O63" s="32"/>
      <c r="P63" s="33"/>
      <c r="Q63" s="33"/>
      <c r="R63" s="33"/>
      <c r="S63" s="2"/>
      <c r="T63" s="1"/>
      <c r="U63" s="2"/>
      <c r="V63" s="2"/>
      <c r="W63" s="2"/>
      <c r="X63" s="2"/>
      <c r="Y63" s="2"/>
      <c r="Z63" s="31"/>
      <c r="AA63" s="31"/>
    </row>
    <row r="64" spans="1:27">
      <c r="A64" s="1"/>
      <c r="B64" s="1"/>
      <c r="C64" s="1"/>
      <c r="D64" s="3"/>
      <c r="E64" s="2"/>
      <c r="F64" s="2"/>
      <c r="G64" s="2"/>
      <c r="H64" s="3"/>
      <c r="I64" s="2"/>
      <c r="J64" s="1"/>
      <c r="K64" s="2"/>
      <c r="L64" s="1"/>
      <c r="M64" s="2"/>
      <c r="N64" s="3"/>
      <c r="O64" s="32"/>
      <c r="P64" s="33"/>
      <c r="Q64" s="33"/>
      <c r="R64" s="33"/>
      <c r="S64" s="2"/>
      <c r="T64" s="1"/>
      <c r="U64" s="2"/>
      <c r="V64" s="2"/>
      <c r="W64" s="2"/>
      <c r="X64" s="2"/>
      <c r="Y64" s="2"/>
      <c r="Z64" s="31"/>
      <c r="AA64" s="31"/>
    </row>
    <row r="65" spans="1:27">
      <c r="A65" s="1"/>
      <c r="B65" s="1"/>
      <c r="C65" s="1"/>
      <c r="D65" s="3"/>
      <c r="E65" s="2"/>
      <c r="F65" s="2"/>
      <c r="G65" s="2"/>
      <c r="H65" s="3"/>
      <c r="I65" s="2"/>
      <c r="J65" s="1"/>
      <c r="K65" s="2"/>
      <c r="L65" s="1"/>
      <c r="M65" s="2"/>
      <c r="N65" s="3"/>
      <c r="O65" s="32"/>
      <c r="P65" s="33"/>
      <c r="Q65" s="33"/>
      <c r="R65" s="33"/>
      <c r="S65" s="2"/>
      <c r="T65" s="1"/>
      <c r="U65" s="2"/>
      <c r="V65" s="2"/>
      <c r="W65" s="2"/>
      <c r="X65" s="2"/>
      <c r="Y65" s="2"/>
      <c r="Z65" s="31"/>
      <c r="AA65" s="31"/>
    </row>
    <row r="66" spans="1:27">
      <c r="A66" s="1"/>
      <c r="B66" s="1"/>
      <c r="C66" s="1"/>
      <c r="D66" s="3"/>
      <c r="E66" s="2"/>
      <c r="F66" s="2"/>
      <c r="G66" s="2"/>
      <c r="H66" s="3"/>
      <c r="I66" s="2"/>
      <c r="J66" s="1"/>
      <c r="K66" s="2"/>
      <c r="L66" s="1"/>
      <c r="M66" s="2"/>
      <c r="N66" s="3"/>
      <c r="O66" s="32"/>
      <c r="P66" s="33"/>
      <c r="Q66" s="33"/>
      <c r="R66" s="33"/>
      <c r="S66" s="2"/>
      <c r="T66" s="1"/>
      <c r="U66" s="2"/>
      <c r="V66" s="2"/>
      <c r="W66" s="2"/>
      <c r="X66" s="2"/>
      <c r="Y66" s="2"/>
      <c r="Z66" s="31"/>
      <c r="AA66" s="31"/>
    </row>
    <row r="67" spans="1:27">
      <c r="A67" s="1"/>
      <c r="B67" s="1"/>
      <c r="C67" s="1"/>
      <c r="D67" s="3"/>
      <c r="E67" s="2"/>
      <c r="F67" s="2"/>
      <c r="G67" s="2"/>
      <c r="H67" s="3"/>
      <c r="I67" s="2"/>
      <c r="J67" s="1"/>
      <c r="K67" s="2"/>
      <c r="L67" s="1"/>
      <c r="M67" s="2"/>
      <c r="N67" s="3"/>
      <c r="O67" s="32"/>
      <c r="P67" s="33"/>
      <c r="Q67" s="33"/>
      <c r="R67" s="33"/>
      <c r="S67" s="2"/>
      <c r="T67" s="1"/>
      <c r="U67" s="2"/>
      <c r="V67" s="2"/>
      <c r="W67" s="2"/>
      <c r="X67" s="2"/>
      <c r="Y67" s="2"/>
      <c r="Z67" s="31"/>
      <c r="AA67" s="31"/>
    </row>
    <row r="68" spans="1:27">
      <c r="A68" s="1"/>
      <c r="B68" s="1"/>
      <c r="C68" s="1"/>
      <c r="D68" s="3"/>
      <c r="E68" s="2"/>
      <c r="F68" s="2"/>
      <c r="G68" s="2"/>
      <c r="H68" s="3"/>
      <c r="I68" s="2"/>
      <c r="J68" s="1"/>
      <c r="K68" s="2"/>
      <c r="L68" s="1"/>
      <c r="M68" s="2"/>
      <c r="N68" s="3"/>
      <c r="O68" s="32"/>
      <c r="P68" s="33"/>
      <c r="Q68" s="33"/>
      <c r="R68" s="33"/>
      <c r="S68" s="2"/>
      <c r="T68" s="1"/>
      <c r="U68" s="2"/>
      <c r="V68" s="2"/>
      <c r="W68" s="2"/>
      <c r="X68" s="2"/>
      <c r="Y68" s="2"/>
      <c r="Z68" s="31"/>
      <c r="AA68" s="31"/>
    </row>
    <row r="69" spans="1:27">
      <c r="A69" s="1"/>
      <c r="B69" s="1"/>
      <c r="C69" s="1"/>
      <c r="D69" s="3"/>
      <c r="E69" s="2"/>
      <c r="F69" s="2"/>
      <c r="G69" s="2"/>
      <c r="H69" s="3"/>
      <c r="I69" s="2"/>
      <c r="J69" s="1"/>
      <c r="K69" s="2"/>
      <c r="L69" s="1"/>
      <c r="M69" s="2"/>
      <c r="N69" s="3"/>
      <c r="O69" s="32"/>
      <c r="P69" s="33"/>
      <c r="Q69" s="33"/>
      <c r="R69" s="33"/>
      <c r="S69" s="2"/>
      <c r="T69" s="1"/>
      <c r="U69" s="2"/>
      <c r="V69" s="2"/>
      <c r="W69" s="2"/>
      <c r="X69" s="2"/>
      <c r="Y69" s="2"/>
      <c r="Z69" s="31"/>
      <c r="AA69" s="31"/>
    </row>
    <row r="70" spans="1:27">
      <c r="A70" s="1"/>
      <c r="B70" s="1"/>
      <c r="C70" s="1"/>
      <c r="D70" s="3"/>
      <c r="E70" s="2"/>
      <c r="F70" s="2"/>
      <c r="G70" s="2"/>
      <c r="H70" s="3"/>
      <c r="I70" s="2"/>
      <c r="J70" s="1"/>
      <c r="K70" s="2"/>
      <c r="L70" s="1"/>
      <c r="M70" s="2"/>
      <c r="N70" s="3"/>
      <c r="O70" s="32"/>
      <c r="P70" s="33"/>
      <c r="Q70" s="33"/>
      <c r="R70" s="33"/>
      <c r="S70" s="2"/>
      <c r="T70" s="1"/>
      <c r="U70" s="2"/>
      <c r="V70" s="2"/>
      <c r="W70" s="2"/>
      <c r="X70" s="2"/>
      <c r="Y70" s="2"/>
      <c r="Z70" s="31"/>
      <c r="AA70" s="31"/>
    </row>
    <row r="71" spans="1:27">
      <c r="A71" s="1"/>
      <c r="B71" s="1"/>
      <c r="C71" s="1"/>
      <c r="D71" s="3"/>
      <c r="E71" s="2"/>
      <c r="F71" s="2"/>
      <c r="G71" s="2"/>
      <c r="H71" s="3"/>
      <c r="I71" s="2"/>
      <c r="J71" s="1"/>
      <c r="K71" s="2"/>
      <c r="L71" s="1"/>
      <c r="M71" s="2"/>
      <c r="N71" s="3"/>
      <c r="O71" s="32"/>
      <c r="P71" s="33"/>
      <c r="Q71" s="33"/>
      <c r="R71" s="33"/>
      <c r="S71" s="2"/>
      <c r="T71" s="1"/>
      <c r="U71" s="2"/>
      <c r="V71" s="2"/>
      <c r="W71" s="2"/>
      <c r="X71" s="2"/>
      <c r="Y71" s="2"/>
      <c r="Z71" s="31"/>
      <c r="AA71" s="31"/>
    </row>
    <row r="72" spans="1:27">
      <c r="A72" s="1"/>
      <c r="B72" s="1"/>
      <c r="C72" s="1"/>
      <c r="D72" s="3"/>
      <c r="E72" s="2"/>
      <c r="F72" s="2"/>
      <c r="G72" s="2"/>
      <c r="H72" s="3"/>
      <c r="I72" s="2"/>
      <c r="J72" s="1"/>
      <c r="K72" s="2"/>
      <c r="L72" s="1"/>
      <c r="M72" s="2"/>
      <c r="N72" s="3"/>
      <c r="O72" s="32"/>
      <c r="P72" s="33"/>
      <c r="Q72" s="33"/>
      <c r="R72" s="33"/>
      <c r="S72" s="2"/>
      <c r="T72" s="1"/>
      <c r="U72" s="2"/>
      <c r="V72" s="2"/>
      <c r="W72" s="2"/>
      <c r="X72" s="2"/>
      <c r="Y72" s="2"/>
      <c r="Z72" s="31"/>
      <c r="AA72" s="31"/>
    </row>
    <row r="73" spans="1:27">
      <c r="A73" s="1"/>
      <c r="B73" s="1"/>
      <c r="C73" s="1"/>
      <c r="D73" s="3"/>
      <c r="E73" s="2"/>
      <c r="F73" s="2"/>
      <c r="G73" s="2"/>
      <c r="H73" s="3"/>
      <c r="I73" s="2"/>
      <c r="J73" s="1"/>
      <c r="K73" s="2"/>
      <c r="L73" s="1"/>
      <c r="M73" s="2"/>
      <c r="N73" s="3"/>
      <c r="O73" s="32"/>
      <c r="P73" s="33"/>
      <c r="Q73" s="33"/>
      <c r="R73" s="33"/>
      <c r="S73" s="2"/>
      <c r="T73" s="1"/>
      <c r="U73" s="2"/>
      <c r="V73" s="2"/>
      <c r="W73" s="2"/>
      <c r="X73" s="2"/>
      <c r="Y73" s="2"/>
      <c r="Z73" s="31"/>
      <c r="AA73" s="31"/>
    </row>
    <row r="74" spans="1:27">
      <c r="A74" s="1"/>
      <c r="B74" s="1"/>
      <c r="C74" s="1"/>
      <c r="D74" s="3"/>
      <c r="E74" s="2"/>
      <c r="F74" s="2"/>
      <c r="G74" s="2"/>
      <c r="H74" s="3"/>
      <c r="I74" s="2"/>
      <c r="J74" s="1"/>
      <c r="K74" s="2"/>
      <c r="L74" s="1"/>
      <c r="M74" s="2"/>
      <c r="N74" s="3"/>
      <c r="O74" s="32"/>
      <c r="P74" s="33"/>
      <c r="Q74" s="33"/>
      <c r="R74" s="33"/>
      <c r="S74" s="2"/>
      <c r="T74" s="1"/>
      <c r="U74" s="2"/>
      <c r="V74" s="2"/>
      <c r="W74" s="2"/>
      <c r="X74" s="2"/>
      <c r="Y74" s="2"/>
      <c r="Z74" s="31"/>
      <c r="AA74" s="31"/>
    </row>
    <row r="75" spans="1:27">
      <c r="A75" s="1"/>
      <c r="B75" s="1"/>
      <c r="C75" s="1"/>
      <c r="D75" s="3"/>
      <c r="E75" s="2"/>
      <c r="F75" s="2"/>
      <c r="G75" s="2"/>
      <c r="H75" s="3"/>
      <c r="I75" s="2"/>
      <c r="J75" s="1"/>
      <c r="K75" s="2"/>
      <c r="L75" s="1"/>
      <c r="M75" s="2"/>
      <c r="N75" s="3"/>
      <c r="O75" s="32"/>
      <c r="P75" s="33"/>
      <c r="Q75" s="33"/>
      <c r="R75" s="33"/>
      <c r="S75" s="2"/>
      <c r="T75" s="1"/>
      <c r="U75" s="2"/>
      <c r="V75" s="2"/>
      <c r="W75" s="2"/>
      <c r="X75" s="2"/>
      <c r="Y75" s="2"/>
      <c r="Z75" s="31"/>
      <c r="AA75" s="31"/>
    </row>
    <row r="76" spans="1:27">
      <c r="A76" s="1"/>
      <c r="B76" s="1"/>
      <c r="C76" s="1"/>
      <c r="D76" s="3"/>
      <c r="E76" s="2"/>
      <c r="F76" s="2"/>
      <c r="G76" s="2"/>
      <c r="H76" s="3"/>
      <c r="I76" s="2"/>
      <c r="J76" s="1"/>
      <c r="K76" s="2"/>
      <c r="L76" s="1"/>
      <c r="M76" s="2"/>
      <c r="N76" s="3"/>
      <c r="O76" s="32"/>
      <c r="P76" s="33"/>
      <c r="Q76" s="33"/>
      <c r="R76" s="33"/>
      <c r="S76" s="2"/>
      <c r="T76" s="1"/>
      <c r="U76" s="2"/>
      <c r="V76" s="2"/>
      <c r="W76" s="2"/>
      <c r="X76" s="2"/>
      <c r="Y76" s="2"/>
      <c r="Z76" s="31"/>
      <c r="AA76" s="31"/>
    </row>
    <row r="77" spans="1:27">
      <c r="A77" s="1"/>
      <c r="B77" s="1"/>
      <c r="C77" s="1"/>
      <c r="D77" s="3"/>
      <c r="E77" s="2"/>
      <c r="F77" s="2"/>
      <c r="G77" s="2"/>
      <c r="H77" s="3"/>
      <c r="I77" s="2"/>
      <c r="J77" s="1"/>
      <c r="K77" s="2"/>
      <c r="L77" s="1"/>
      <c r="M77" s="2"/>
      <c r="N77" s="3"/>
      <c r="O77" s="32"/>
      <c r="P77" s="33"/>
      <c r="Q77" s="33"/>
      <c r="R77" s="33"/>
      <c r="S77" s="2"/>
      <c r="T77" s="1"/>
      <c r="U77" s="2"/>
      <c r="V77" s="2"/>
      <c r="W77" s="2"/>
      <c r="X77" s="2"/>
      <c r="Y77" s="2"/>
      <c r="Z77" s="31"/>
      <c r="AA77" s="31"/>
    </row>
    <row r="78" spans="1:27">
      <c r="A78" s="1"/>
      <c r="B78" s="1"/>
      <c r="C78" s="1"/>
      <c r="D78" s="3"/>
      <c r="E78" s="2"/>
      <c r="F78" s="2"/>
      <c r="G78" s="2"/>
      <c r="H78" s="3"/>
      <c r="I78" s="2"/>
      <c r="J78" s="1"/>
      <c r="K78" s="2"/>
      <c r="L78" s="1"/>
      <c r="M78" s="2"/>
      <c r="N78" s="3"/>
      <c r="O78" s="32"/>
      <c r="P78" s="33"/>
      <c r="Q78" s="33"/>
      <c r="R78" s="33"/>
      <c r="S78" s="2"/>
      <c r="T78" s="1"/>
      <c r="U78" s="2"/>
      <c r="V78" s="2"/>
      <c r="W78" s="2"/>
      <c r="X78" s="2"/>
      <c r="Y78" s="2"/>
      <c r="Z78" s="31"/>
      <c r="AA78" s="31"/>
    </row>
    <row r="79" spans="1:27">
      <c r="A79" s="1"/>
      <c r="B79" s="1"/>
      <c r="C79" s="1"/>
      <c r="D79" s="3"/>
      <c r="E79" s="2"/>
      <c r="F79" s="2"/>
      <c r="G79" s="2"/>
      <c r="H79" s="3"/>
      <c r="I79" s="2"/>
      <c r="J79" s="1"/>
      <c r="K79" s="2"/>
      <c r="L79" s="1"/>
      <c r="M79" s="2"/>
      <c r="N79" s="3"/>
      <c r="O79" s="32"/>
      <c r="P79" s="33"/>
      <c r="Q79" s="33"/>
      <c r="R79" s="33"/>
      <c r="S79" s="2"/>
      <c r="T79" s="1"/>
      <c r="U79" s="2"/>
      <c r="V79" s="2"/>
      <c r="W79" s="2"/>
      <c r="X79" s="2"/>
      <c r="Y79" s="2"/>
      <c r="Z79" s="31"/>
      <c r="AA79" s="31"/>
    </row>
    <row r="80" spans="1:27">
      <c r="A80" s="1"/>
      <c r="B80" s="1"/>
      <c r="C80" s="1"/>
      <c r="D80" s="3"/>
      <c r="E80" s="2"/>
      <c r="F80" s="2"/>
      <c r="G80" s="2"/>
      <c r="H80" s="3"/>
      <c r="I80" s="2"/>
      <c r="J80" s="1"/>
      <c r="K80" s="2"/>
      <c r="L80" s="1"/>
      <c r="M80" s="2"/>
      <c r="N80" s="3"/>
      <c r="O80" s="32"/>
      <c r="P80" s="33"/>
      <c r="Q80" s="33"/>
      <c r="R80" s="33"/>
      <c r="S80" s="2"/>
      <c r="T80" s="1"/>
      <c r="U80" s="2"/>
      <c r="V80" s="2"/>
      <c r="W80" s="2"/>
      <c r="X80" s="2"/>
      <c r="Y80" s="2"/>
      <c r="Z80" s="31"/>
      <c r="AA80" s="31"/>
    </row>
    <row r="81" spans="1:27">
      <c r="A81" s="1"/>
      <c r="B81" s="1"/>
      <c r="C81" s="1"/>
      <c r="D81" s="3"/>
      <c r="E81" s="2"/>
      <c r="F81" s="2"/>
      <c r="G81" s="2"/>
      <c r="H81" s="3"/>
      <c r="I81" s="2"/>
      <c r="J81" s="1"/>
      <c r="K81" s="2"/>
      <c r="L81" s="1"/>
      <c r="M81" s="2"/>
      <c r="N81" s="3"/>
      <c r="O81" s="32"/>
      <c r="P81" s="33"/>
      <c r="Q81" s="33"/>
      <c r="R81" s="33"/>
      <c r="S81" s="2"/>
      <c r="T81" s="1"/>
      <c r="U81" s="2"/>
      <c r="V81" s="2"/>
      <c r="W81" s="2"/>
      <c r="X81" s="2"/>
      <c r="Y81" s="2"/>
      <c r="Z81" s="31"/>
      <c r="AA81" s="31"/>
    </row>
    <row r="82" spans="1:27">
      <c r="A82" s="1"/>
      <c r="B82" s="1"/>
      <c r="C82" s="1"/>
      <c r="D82" s="3"/>
      <c r="E82" s="2"/>
      <c r="F82" s="2"/>
      <c r="G82" s="2"/>
      <c r="H82" s="3"/>
      <c r="I82" s="2"/>
      <c r="J82" s="1"/>
      <c r="K82" s="2"/>
      <c r="L82" s="1"/>
      <c r="M82" s="2"/>
      <c r="N82" s="3"/>
      <c r="O82" s="32"/>
      <c r="P82" s="33"/>
      <c r="Q82" s="33"/>
      <c r="R82" s="33"/>
      <c r="S82" s="2"/>
      <c r="T82" s="1"/>
      <c r="U82" s="2"/>
      <c r="V82" s="2"/>
      <c r="W82" s="2"/>
      <c r="X82" s="2"/>
      <c r="Y82" s="2"/>
      <c r="Z82" s="31"/>
      <c r="AA82" s="31"/>
    </row>
    <row r="83" spans="1:27">
      <c r="A83" s="1"/>
      <c r="B83" s="1"/>
      <c r="C83" s="1"/>
      <c r="D83" s="3"/>
      <c r="E83" s="2"/>
      <c r="F83" s="2"/>
      <c r="G83" s="2"/>
      <c r="H83" s="3"/>
      <c r="I83" s="2"/>
      <c r="J83" s="1"/>
      <c r="K83" s="2"/>
      <c r="L83" s="1"/>
      <c r="M83" s="2"/>
      <c r="N83" s="3"/>
      <c r="O83" s="32"/>
      <c r="P83" s="33"/>
      <c r="Q83" s="33"/>
      <c r="R83" s="33"/>
      <c r="S83" s="2"/>
      <c r="T83" s="1"/>
      <c r="U83" s="2"/>
      <c r="V83" s="2"/>
      <c r="W83" s="2"/>
      <c r="X83" s="2"/>
      <c r="Y83" s="2"/>
      <c r="Z83" s="31"/>
      <c r="AA83" s="31"/>
    </row>
    <row r="84" spans="1:27">
      <c r="A84" s="1"/>
      <c r="B84" s="1"/>
      <c r="C84" s="1"/>
      <c r="D84" s="3"/>
      <c r="E84" s="2"/>
      <c r="F84" s="2"/>
      <c r="G84" s="2"/>
      <c r="H84" s="3"/>
      <c r="I84" s="2"/>
      <c r="J84" s="1"/>
      <c r="K84" s="2"/>
      <c r="L84" s="1"/>
      <c r="M84" s="2"/>
      <c r="N84" s="3"/>
      <c r="O84" s="32"/>
      <c r="P84" s="33"/>
      <c r="Q84" s="33"/>
      <c r="R84" s="33"/>
      <c r="S84" s="2"/>
      <c r="T84" s="1"/>
      <c r="U84" s="2"/>
      <c r="V84" s="2"/>
      <c r="W84" s="2"/>
      <c r="X84" s="2"/>
      <c r="Y84" s="2"/>
      <c r="Z84" s="31"/>
      <c r="AA84" s="31"/>
    </row>
    <row r="85" spans="1:27">
      <c r="A85" s="1"/>
      <c r="B85" s="1"/>
      <c r="C85" s="1"/>
      <c r="D85" s="3"/>
      <c r="E85" s="2"/>
      <c r="F85" s="2"/>
      <c r="G85" s="2"/>
      <c r="H85" s="3"/>
      <c r="I85" s="2"/>
      <c r="J85" s="1"/>
      <c r="K85" s="2"/>
      <c r="L85" s="1"/>
      <c r="M85" s="2"/>
      <c r="N85" s="3"/>
      <c r="O85" s="32"/>
      <c r="P85" s="33"/>
      <c r="Q85" s="33"/>
      <c r="R85" s="33"/>
      <c r="S85" s="2"/>
      <c r="T85" s="1"/>
      <c r="U85" s="2"/>
      <c r="V85" s="2"/>
      <c r="W85" s="2"/>
      <c r="X85" s="2"/>
      <c r="Y85" s="2"/>
      <c r="Z85" s="31"/>
      <c r="AA85" s="31"/>
    </row>
    <row r="86" spans="1:27">
      <c r="A86" s="1"/>
      <c r="B86" s="1"/>
      <c r="C86" s="1"/>
      <c r="D86" s="3"/>
      <c r="E86" s="2"/>
      <c r="F86" s="2"/>
      <c r="G86" s="2"/>
      <c r="H86" s="3"/>
      <c r="I86" s="2"/>
      <c r="J86" s="1"/>
      <c r="K86" s="2"/>
      <c r="L86" s="1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2"/>
      <c r="F87" s="2"/>
      <c r="G87" s="2"/>
      <c r="H87" s="3"/>
      <c r="I87" s="2"/>
      <c r="J87" s="1"/>
      <c r="K87" s="2"/>
      <c r="L87" s="1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2"/>
      <c r="F88" s="2"/>
      <c r="G88" s="2"/>
      <c r="H88" s="3"/>
      <c r="I88" s="2"/>
      <c r="J88" s="1"/>
      <c r="K88" s="2"/>
      <c r="L88" s="1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2"/>
      <c r="F89" s="2"/>
      <c r="G89" s="2"/>
      <c r="H89" s="3"/>
      <c r="I89" s="2"/>
      <c r="J89" s="1"/>
      <c r="K89" s="2"/>
      <c r="L89" s="1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2"/>
      <c r="F90" s="2"/>
      <c r="G90" s="2"/>
      <c r="H90" s="3"/>
      <c r="I90" s="2"/>
      <c r="J90" s="1"/>
      <c r="K90" s="2"/>
      <c r="L90" s="1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2"/>
      <c r="F91" s="2"/>
      <c r="G91" s="2"/>
      <c r="H91" s="3"/>
      <c r="I91" s="2"/>
      <c r="J91" s="1"/>
      <c r="K91" s="2"/>
      <c r="L91" s="1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2"/>
      <c r="F92" s="2"/>
      <c r="G92" s="2"/>
      <c r="H92" s="3"/>
      <c r="I92" s="2"/>
      <c r="J92" s="1"/>
      <c r="K92" s="2"/>
      <c r="L92" s="1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2"/>
      <c r="F93" s="2"/>
      <c r="G93" s="2"/>
      <c r="H93" s="3"/>
      <c r="I93" s="2"/>
      <c r="J93" s="1"/>
      <c r="K93" s="2"/>
      <c r="L93" s="1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2"/>
      <c r="F94" s="2"/>
      <c r="G94" s="2"/>
      <c r="H94" s="3"/>
      <c r="I94" s="2"/>
      <c r="J94" s="1"/>
      <c r="K94" s="2"/>
      <c r="L94" s="1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2"/>
      <c r="F95" s="2"/>
      <c r="G95" s="2"/>
      <c r="H95" s="3"/>
      <c r="I95" s="2"/>
      <c r="J95" s="1"/>
      <c r="K95" s="2"/>
      <c r="L95" s="1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2"/>
      <c r="F96" s="2"/>
      <c r="G96" s="2"/>
      <c r="H96" s="3"/>
      <c r="I96" s="2"/>
      <c r="J96" s="1"/>
      <c r="K96" s="2"/>
      <c r="L96" s="1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2"/>
      <c r="F97" s="2"/>
      <c r="G97" s="2"/>
      <c r="H97" s="3"/>
      <c r="I97" s="2"/>
      <c r="J97" s="1"/>
      <c r="K97" s="2"/>
      <c r="L97" s="1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2"/>
      <c r="F98" s="2"/>
      <c r="G98" s="2"/>
      <c r="H98" s="3"/>
      <c r="I98" s="2"/>
      <c r="J98" s="1"/>
      <c r="K98" s="2"/>
      <c r="L98" s="1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2"/>
      <c r="F99" s="2"/>
      <c r="G99" s="2"/>
      <c r="H99" s="3"/>
      <c r="I99" s="2"/>
      <c r="J99" s="1"/>
      <c r="K99" s="2"/>
      <c r="L99" s="1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2"/>
      <c r="F100" s="2"/>
      <c r="G100" s="2"/>
      <c r="H100" s="3"/>
      <c r="I100" s="2"/>
      <c r="J100" s="1"/>
      <c r="K100" s="2"/>
      <c r="L100" s="1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2"/>
      <c r="F101" s="2"/>
      <c r="G101" s="2"/>
      <c r="H101" s="3"/>
      <c r="I101" s="2"/>
      <c r="J101" s="1"/>
      <c r="K101" s="2"/>
      <c r="L101" s="1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2"/>
      <c r="F102" s="2"/>
      <c r="G102" s="2"/>
      <c r="H102" s="3"/>
      <c r="I102" s="2"/>
      <c r="J102" s="1"/>
      <c r="K102" s="2"/>
      <c r="L102" s="1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2"/>
      <c r="F103" s="2"/>
      <c r="G103" s="2"/>
      <c r="H103" s="3"/>
      <c r="I103" s="2"/>
      <c r="J103" s="1"/>
      <c r="K103" s="2"/>
      <c r="L103" s="1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2"/>
      <c r="F104" s="2"/>
      <c r="G104" s="2"/>
      <c r="H104" s="3"/>
      <c r="I104" s="2"/>
      <c r="J104" s="1"/>
      <c r="K104" s="2"/>
      <c r="L104" s="1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2"/>
      <c r="F105" s="2"/>
      <c r="G105" s="2"/>
      <c r="H105" s="3"/>
      <c r="I105" s="2"/>
      <c r="J105" s="1"/>
      <c r="K105" s="2"/>
      <c r="L105" s="1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2"/>
      <c r="F106" s="2"/>
      <c r="G106" s="2"/>
      <c r="H106" s="3"/>
      <c r="I106" s="2"/>
      <c r="J106" s="1"/>
      <c r="K106" s="2"/>
      <c r="L106" s="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2"/>
      <c r="F107" s="2"/>
      <c r="G107" s="2"/>
      <c r="H107" s="3"/>
      <c r="I107" s="2"/>
      <c r="J107" s="1"/>
      <c r="K107" s="2"/>
      <c r="L107" s="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2"/>
      <c r="F108" s="2"/>
      <c r="G108" s="2"/>
      <c r="H108" s="3"/>
      <c r="I108" s="2"/>
      <c r="J108" s="1"/>
      <c r="K108" s="2"/>
      <c r="L108" s="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2"/>
      <c r="H109" s="3"/>
      <c r="I109" s="2"/>
      <c r="J109" s="1"/>
      <c r="K109" s="2"/>
      <c r="L109" s="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2"/>
      <c r="H110" s="3"/>
      <c r="I110" s="2"/>
      <c r="J110" s="1"/>
      <c r="K110" s="2"/>
      <c r="L110" s="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2"/>
      <c r="H111" s="3"/>
      <c r="I111" s="2"/>
      <c r="J111" s="1"/>
      <c r="K111" s="2"/>
      <c r="L111" s="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2"/>
      <c r="H112" s="3"/>
      <c r="I112" s="2"/>
      <c r="J112" s="1"/>
      <c r="K112" s="2"/>
      <c r="L112" s="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2"/>
      <c r="H113" s="3"/>
      <c r="I113" s="2"/>
      <c r="J113" s="1"/>
      <c r="K113" s="2"/>
      <c r="L113" s="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2"/>
      <c r="H114" s="3"/>
      <c r="I114" s="2"/>
      <c r="J114" s="1"/>
      <c r="K114" s="2"/>
      <c r="L114" s="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2"/>
      <c r="H115" s="3"/>
      <c r="I115" s="2"/>
      <c r="J115" s="1"/>
      <c r="K115" s="2"/>
      <c r="L115" s="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2"/>
      <c r="H116" s="3"/>
      <c r="I116" s="2"/>
      <c r="J116" s="1"/>
      <c r="K116" s="2"/>
      <c r="L116" s="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2"/>
      <c r="H117" s="3"/>
      <c r="I117" s="2"/>
      <c r="J117" s="1"/>
      <c r="K117" s="2"/>
      <c r="L117" s="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2"/>
      <c r="H118" s="3"/>
      <c r="I118" s="2"/>
      <c r="J118" s="1"/>
      <c r="K118" s="2"/>
      <c r="L118" s="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2"/>
      <c r="H119" s="3"/>
      <c r="I119" s="2"/>
      <c r="J119" s="1"/>
      <c r="K119" s="2"/>
      <c r="L119" s="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2"/>
      <c r="H120" s="3"/>
      <c r="I120" s="2"/>
      <c r="J120" s="1"/>
      <c r="K120" s="2"/>
      <c r="L120" s="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2"/>
      <c r="H121" s="3"/>
      <c r="I121" s="2"/>
      <c r="J121" s="1"/>
      <c r="K121" s="2"/>
      <c r="L121" s="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2"/>
      <c r="H122" s="3"/>
      <c r="I122" s="2"/>
      <c r="J122" s="1"/>
      <c r="K122" s="2"/>
      <c r="L122" s="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2"/>
      <c r="H123" s="3"/>
      <c r="I123" s="2"/>
      <c r="J123" s="1"/>
      <c r="K123" s="2"/>
      <c r="L123" s="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2"/>
      <c r="H124" s="3"/>
      <c r="I124" s="2"/>
      <c r="J124" s="1"/>
      <c r="K124" s="2"/>
      <c r="L124" s="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2"/>
      <c r="H125" s="3"/>
      <c r="I125" s="2"/>
      <c r="J125" s="1"/>
      <c r="K125" s="2"/>
      <c r="L125" s="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2"/>
      <c r="H126" s="3"/>
      <c r="I126" s="2"/>
      <c r="J126" s="1"/>
      <c r="K126" s="2"/>
      <c r="L126" s="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2"/>
      <c r="H127" s="3"/>
      <c r="I127" s="2"/>
      <c r="J127" s="1"/>
      <c r="K127" s="2"/>
      <c r="L127" s="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2"/>
      <c r="H128" s="3"/>
      <c r="I128" s="2"/>
      <c r="J128" s="1"/>
      <c r="K128" s="2"/>
      <c r="L128" s="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2"/>
      <c r="H129" s="3"/>
      <c r="I129" s="2"/>
      <c r="J129" s="1"/>
      <c r="K129" s="2"/>
      <c r="L129" s="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2"/>
      <c r="H130" s="3"/>
      <c r="I130" s="2"/>
      <c r="J130" s="1"/>
      <c r="K130" s="2"/>
      <c r="L130" s="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2"/>
      <c r="H131" s="3"/>
      <c r="I131" s="2"/>
      <c r="J131" s="1"/>
      <c r="K131" s="2"/>
      <c r="L131" s="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2"/>
      <c r="H132" s="3"/>
      <c r="I132" s="2"/>
      <c r="J132" s="1"/>
      <c r="K132" s="2"/>
      <c r="L132" s="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2"/>
      <c r="H133" s="3"/>
      <c r="I133" s="2"/>
      <c r="J133" s="1"/>
      <c r="K133" s="2"/>
      <c r="L133" s="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2"/>
      <c r="H134" s="3"/>
      <c r="I134" s="2"/>
      <c r="J134" s="1"/>
      <c r="K134" s="2"/>
      <c r="L134" s="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2"/>
      <c r="H135" s="3"/>
      <c r="I135" s="2"/>
      <c r="J135" s="1"/>
      <c r="K135" s="2"/>
      <c r="L135" s="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2"/>
      <c r="H136" s="3"/>
      <c r="I136" s="2"/>
      <c r="J136" s="1"/>
      <c r="K136" s="2"/>
      <c r="L136" s="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2"/>
      <c r="H137" s="3"/>
      <c r="I137" s="2"/>
      <c r="J137" s="1"/>
      <c r="K137" s="2"/>
      <c r="L137" s="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2"/>
      <c r="H138" s="3"/>
      <c r="I138" s="2"/>
      <c r="J138" s="1"/>
      <c r="K138" s="2"/>
      <c r="L138" s="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2"/>
      <c r="H139" s="3"/>
      <c r="I139" s="2"/>
      <c r="J139" s="1"/>
      <c r="K139" s="2"/>
      <c r="L139" s="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2"/>
      <c r="H140" s="3"/>
      <c r="I140" s="2"/>
      <c r="J140" s="1"/>
      <c r="K140" s="2"/>
      <c r="L140" s="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2"/>
      <c r="H141" s="3"/>
      <c r="I141" s="2"/>
      <c r="J141" s="1"/>
      <c r="K141" s="2"/>
      <c r="L141" s="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2"/>
      <c r="H142" s="3"/>
      <c r="I142" s="2"/>
      <c r="J142" s="1"/>
      <c r="K142" s="2"/>
      <c r="L142" s="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2"/>
      <c r="H143" s="3"/>
      <c r="I143" s="2"/>
      <c r="J143" s="1"/>
      <c r="K143" s="2"/>
      <c r="L143" s="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2"/>
      <c r="H144" s="3"/>
      <c r="I144" s="2"/>
      <c r="J144" s="1"/>
      <c r="K144" s="2"/>
      <c r="L144" s="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2"/>
      <c r="H145" s="3"/>
      <c r="I145" s="2"/>
      <c r="J145" s="1"/>
      <c r="K145" s="2"/>
      <c r="L145" s="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2"/>
      <c r="H146" s="3"/>
      <c r="I146" s="2"/>
      <c r="J146" s="1"/>
      <c r="K146" s="2"/>
      <c r="L146" s="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2"/>
      <c r="H147" s="3"/>
      <c r="I147" s="2"/>
      <c r="J147" s="1"/>
      <c r="K147" s="2"/>
      <c r="L147" s="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2"/>
      <c r="H148" s="3"/>
      <c r="I148" s="2"/>
      <c r="J148" s="1"/>
      <c r="K148" s="2"/>
      <c r="L148" s="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2"/>
      <c r="H149" s="3"/>
      <c r="I149" s="2"/>
      <c r="J149" s="1"/>
      <c r="K149" s="2"/>
      <c r="L149" s="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2"/>
      <c r="H150" s="3"/>
      <c r="I150" s="2"/>
      <c r="J150" s="1"/>
      <c r="K150" s="2"/>
      <c r="L150" s="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2"/>
      <c r="H151" s="3"/>
      <c r="I151" s="2"/>
      <c r="J151" s="1"/>
      <c r="K151" s="2"/>
      <c r="L151" s="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2"/>
      <c r="H152" s="3"/>
      <c r="I152" s="2"/>
      <c r="J152" s="1"/>
      <c r="K152" s="2"/>
      <c r="L152" s="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2"/>
      <c r="H153" s="3"/>
      <c r="I153" s="2"/>
      <c r="J153" s="1"/>
      <c r="K153" s="2"/>
      <c r="L153" s="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2"/>
      <c r="H154" s="3"/>
      <c r="I154" s="2"/>
      <c r="J154" s="1"/>
      <c r="K154" s="2"/>
      <c r="L154" s="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2"/>
      <c r="H155" s="3"/>
      <c r="I155" s="2"/>
      <c r="J155" s="1"/>
      <c r="K155" s="2"/>
      <c r="L155" s="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2"/>
      <c r="H156" s="3"/>
      <c r="I156" s="2"/>
      <c r="J156" s="1"/>
      <c r="K156" s="2"/>
      <c r="L156" s="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2"/>
      <c r="H157" s="3"/>
      <c r="I157" s="2"/>
      <c r="J157" s="1"/>
      <c r="K157" s="2"/>
      <c r="L157" s="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2"/>
      <c r="H158" s="3"/>
      <c r="I158" s="2"/>
      <c r="J158" s="1"/>
      <c r="K158" s="2"/>
      <c r="L158" s="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2"/>
      <c r="H159" s="3"/>
      <c r="I159" s="2"/>
      <c r="J159" s="1"/>
      <c r="K159" s="2"/>
      <c r="L159" s="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2"/>
      <c r="H160" s="3"/>
      <c r="I160" s="2"/>
      <c r="J160" s="1"/>
      <c r="K160" s="2"/>
      <c r="L160" s="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2"/>
      <c r="H161" s="3"/>
      <c r="I161" s="2"/>
      <c r="J161" s="1"/>
      <c r="K161" s="2"/>
      <c r="L161" s="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2"/>
      <c r="H162" s="3"/>
      <c r="I162" s="2"/>
      <c r="J162" s="1"/>
      <c r="K162" s="2"/>
      <c r="L162" s="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2"/>
      <c r="H163" s="3"/>
      <c r="I163" s="2"/>
      <c r="J163" s="1"/>
      <c r="K163" s="2"/>
      <c r="L163" s="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2"/>
      <c r="H164" s="3"/>
      <c r="I164" s="2"/>
      <c r="J164" s="1"/>
      <c r="K164" s="2"/>
      <c r="L164" s="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2"/>
      <c r="H165" s="3"/>
      <c r="I165" s="2"/>
      <c r="J165" s="1"/>
      <c r="K165" s="2"/>
      <c r="L165" s="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2"/>
      <c r="H166" s="3"/>
      <c r="I166" s="2"/>
      <c r="J166" s="1"/>
      <c r="K166" s="2"/>
      <c r="L166" s="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2"/>
      <c r="H167" s="3"/>
      <c r="I167" s="2"/>
      <c r="J167" s="1"/>
      <c r="K167" s="2"/>
      <c r="L167" s="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2"/>
      <c r="H168" s="3"/>
      <c r="I168" s="2"/>
      <c r="J168" s="1"/>
      <c r="K168" s="2"/>
      <c r="L168" s="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2"/>
      <c r="H169" s="3"/>
      <c r="I169" s="2"/>
      <c r="J169" s="1"/>
      <c r="K169" s="2"/>
      <c r="L169" s="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2"/>
      <c r="H170" s="3"/>
      <c r="I170" s="2"/>
      <c r="J170" s="1"/>
      <c r="K170" s="2"/>
      <c r="L170" s="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2"/>
      <c r="H171" s="3"/>
      <c r="I171" s="2"/>
      <c r="J171" s="1"/>
      <c r="K171" s="2"/>
      <c r="L171" s="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2"/>
      <c r="H172" s="3"/>
      <c r="I172" s="2"/>
      <c r="J172" s="1"/>
      <c r="K172" s="2"/>
      <c r="L172" s="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2"/>
      <c r="H173" s="3"/>
      <c r="I173" s="2"/>
      <c r="J173" s="1"/>
      <c r="K173" s="2"/>
      <c r="L173" s="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2"/>
      <c r="H174" s="3"/>
      <c r="I174" s="2"/>
      <c r="J174" s="1"/>
      <c r="K174" s="2"/>
      <c r="L174" s="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2"/>
      <c r="H175" s="3"/>
      <c r="I175" s="2"/>
      <c r="J175" s="1"/>
      <c r="K175" s="2"/>
      <c r="L175" s="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2"/>
      <c r="H176" s="3"/>
      <c r="I176" s="2"/>
      <c r="J176" s="1"/>
      <c r="K176" s="2"/>
      <c r="L176" s="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2"/>
      <c r="H177" s="3"/>
      <c r="I177" s="2"/>
      <c r="J177" s="1"/>
      <c r="K177" s="2"/>
      <c r="L177" s="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2"/>
      <c r="H178" s="3"/>
      <c r="I178" s="2"/>
      <c r="J178" s="1"/>
      <c r="K178" s="2"/>
      <c r="L178" s="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2"/>
      <c r="H179" s="3"/>
      <c r="I179" s="2"/>
      <c r="J179" s="1"/>
      <c r="K179" s="2"/>
      <c r="L179" s="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2"/>
      <c r="H180" s="3"/>
      <c r="I180" s="2"/>
      <c r="J180" s="1"/>
      <c r="K180" s="2"/>
      <c r="L180" s="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2"/>
      <c r="H181" s="3"/>
      <c r="I181" s="2"/>
      <c r="J181" s="1"/>
      <c r="K181" s="2"/>
      <c r="L181" s="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2"/>
      <c r="H182" s="3"/>
      <c r="I182" s="2"/>
      <c r="J182" s="1"/>
      <c r="K182" s="2"/>
      <c r="L182" s="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2"/>
      <c r="H183" s="3"/>
      <c r="I183" s="2"/>
      <c r="J183" s="1"/>
      <c r="K183" s="2"/>
      <c r="L183" s="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2"/>
      <c r="H184" s="3"/>
      <c r="I184" s="2"/>
      <c r="J184" s="1"/>
      <c r="K184" s="2"/>
      <c r="L184" s="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2"/>
      <c r="H185" s="3"/>
      <c r="I185" s="2"/>
      <c r="J185" s="1"/>
      <c r="K185" s="2"/>
      <c r="L185" s="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2"/>
      <c r="H186" s="3"/>
      <c r="I186" s="2"/>
      <c r="J186" s="1"/>
      <c r="K186" s="2"/>
      <c r="L186" s="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2"/>
      <c r="H187" s="3"/>
      <c r="I187" s="2"/>
      <c r="J187" s="1"/>
      <c r="K187" s="2"/>
      <c r="L187" s="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2"/>
      <c r="H188" s="3"/>
      <c r="I188" s="2"/>
      <c r="J188" s="1"/>
      <c r="K188" s="2"/>
      <c r="L188" s="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2"/>
      <c r="H189" s="3"/>
      <c r="I189" s="2"/>
      <c r="J189" s="1"/>
      <c r="K189" s="2"/>
      <c r="L189" s="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2"/>
      <c r="H190" s="3"/>
      <c r="I190" s="2"/>
      <c r="J190" s="1"/>
      <c r="K190" s="2"/>
      <c r="L190" s="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2"/>
      <c r="H191" s="3"/>
      <c r="I191" s="2"/>
      <c r="J191" s="1"/>
      <c r="K191" s="2"/>
      <c r="L191" s="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2"/>
      <c r="H192" s="3"/>
      <c r="I192" s="2"/>
      <c r="J192" s="1"/>
      <c r="K192" s="2"/>
      <c r="L192" s="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2"/>
      <c r="H193" s="3"/>
      <c r="I193" s="2"/>
      <c r="J193" s="1"/>
      <c r="K193" s="2"/>
      <c r="L193" s="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2"/>
      <c r="H194" s="3"/>
      <c r="I194" s="2"/>
      <c r="J194" s="1"/>
      <c r="K194" s="2"/>
      <c r="L194" s="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2"/>
      <c r="H195" s="3"/>
      <c r="I195" s="2"/>
      <c r="J195" s="1"/>
      <c r="K195" s="2"/>
      <c r="L195" s="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2"/>
      <c r="H196" s="3"/>
      <c r="I196" s="2"/>
      <c r="J196" s="1"/>
      <c r="K196" s="2"/>
      <c r="L196" s="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2"/>
      <c r="H197" s="3"/>
      <c r="I197" s="2"/>
      <c r="J197" s="1"/>
      <c r="K197" s="2"/>
      <c r="L197" s="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2"/>
      <c r="H198" s="3"/>
      <c r="I198" s="2"/>
      <c r="J198" s="1"/>
      <c r="K198" s="2"/>
      <c r="L198" s="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2"/>
      <c r="H199" s="3"/>
      <c r="I199" s="2"/>
      <c r="J199" s="1"/>
      <c r="K199" s="2"/>
      <c r="L199" s="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2"/>
      <c r="H200" s="3"/>
      <c r="I200" s="2"/>
      <c r="J200" s="1"/>
      <c r="K200" s="2"/>
      <c r="L200" s="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2"/>
      <c r="H201" s="3"/>
      <c r="I201" s="2"/>
      <c r="J201" s="1"/>
      <c r="K201" s="2"/>
      <c r="L201" s="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5">
    <mergeCell ref="A1:E1"/>
    <mergeCell ref="A2:R2"/>
    <mergeCell ref="P3:R3"/>
    <mergeCell ref="T3:V3"/>
    <mergeCell ref="W3:Y3"/>
    <mergeCell ref="A5:E5"/>
    <mergeCell ref="A6:E6"/>
    <mergeCell ref="A22:E22"/>
    <mergeCell ref="A40:E40"/>
    <mergeCell ref="A46:E4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4" customWidth="1"/>
    <col min="2" max="2" width="5.08333333333333" customWidth="1"/>
    <col min="3" max="3" width="5.08333333333333" hidden="1" customWidth="1"/>
    <col min="4" max="4" width="9.33333333333333" customWidth="1"/>
    <col min="5" max="5" width="13.0833333333333" customWidth="1"/>
    <col min="6" max="6" width="10.5" customWidth="1"/>
    <col min="7" max="7" width="5.75" customWidth="1"/>
    <col min="8" max="8" width="11.25" customWidth="1"/>
    <col min="9" max="9" width="8.33333333333333" customWidth="1"/>
    <col min="10" max="10" width="6.83333333333333" customWidth="1"/>
    <col min="11" max="11" width="7.75" customWidth="1"/>
    <col min="12" max="13" width="8.08333333333333" customWidth="1"/>
    <col min="14" max="14" width="6.5" customWidth="1"/>
    <col min="15" max="15" width="10.75" customWidth="1"/>
    <col min="16" max="16" width="8.75" customWidth="1"/>
    <col min="17" max="17" width="9.83333333333333" customWidth="1"/>
    <col min="18" max="18" width="12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1"/>
      <c r="E1" s="1"/>
      <c r="F1" s="2"/>
      <c r="G1" s="3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88" t="s">
        <v>16</v>
      </c>
      <c r="Q3" s="88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88" t="s">
        <v>21</v>
      </c>
      <c r="Q4" s="88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6" t="s">
        <v>967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80">
        <f>L6</f>
        <v>669858</v>
      </c>
      <c r="M5" s="80"/>
      <c r="N5" s="80"/>
      <c r="O5" s="80"/>
      <c r="P5" s="89">
        <f>P6</f>
        <v>669858</v>
      </c>
      <c r="Q5" s="89">
        <f>Q6</f>
        <v>669858</v>
      </c>
      <c r="R5" s="80">
        <f>R6</f>
        <v>0</v>
      </c>
      <c r="S5" s="48"/>
      <c r="T5" s="36">
        <v>2926</v>
      </c>
      <c r="U5" s="11">
        <v>548</v>
      </c>
      <c r="V5" s="11">
        <v>0</v>
      </c>
      <c r="W5" s="11">
        <f>600*0.4</f>
        <v>240</v>
      </c>
      <c r="X5" s="11">
        <f>800*0.4</f>
        <v>320</v>
      </c>
      <c r="Y5" s="11">
        <v>640</v>
      </c>
      <c r="Z5" s="37">
        <f>SUM(T5*W5+U5*X5+V5*Y5)</f>
        <v>877600</v>
      </c>
      <c r="AA5" s="37">
        <f>SUM(T5*W5+U5*X5+V5*Y5-P5)</f>
        <v>207742</v>
      </c>
    </row>
    <row r="6" ht="29.15" customHeight="1" spans="1:27">
      <c r="A6" s="16" t="s">
        <v>968</v>
      </c>
      <c r="B6" s="17"/>
      <c r="C6" s="17"/>
      <c r="D6" s="17"/>
      <c r="E6" s="69"/>
      <c r="F6" s="19"/>
      <c r="G6" s="19"/>
      <c r="H6" s="20"/>
      <c r="I6" s="20"/>
      <c r="J6" s="20"/>
      <c r="K6" s="20"/>
      <c r="L6" s="80">
        <f>SUM(L7:L105)</f>
        <v>669858</v>
      </c>
      <c r="M6" s="80"/>
      <c r="N6" s="80"/>
      <c r="O6" s="80"/>
      <c r="P6" s="89">
        <f>SUM(P7:P105)</f>
        <v>669858</v>
      </c>
      <c r="Q6" s="89">
        <f>SUM(Q7:Q105)</f>
        <v>669858</v>
      </c>
      <c r="R6" s="80">
        <f>SUM(R7:R105)</f>
        <v>0</v>
      </c>
      <c r="S6" s="48"/>
      <c r="T6" s="64"/>
      <c r="U6" s="93"/>
      <c r="V6" s="2"/>
      <c r="W6" s="2"/>
      <c r="X6" s="2"/>
      <c r="Y6" s="2"/>
      <c r="Z6" s="66"/>
      <c r="AA6" s="66"/>
    </row>
    <row r="7" ht="24" customHeight="1" spans="1:27">
      <c r="A7" s="150">
        <v>1</v>
      </c>
      <c r="B7" s="27" t="s">
        <v>50</v>
      </c>
      <c r="C7" s="100"/>
      <c r="D7" s="26" t="s">
        <v>1236</v>
      </c>
      <c r="E7" s="26" t="s">
        <v>60</v>
      </c>
      <c r="F7" s="26"/>
      <c r="G7" s="26" t="s">
        <v>1641</v>
      </c>
      <c r="H7" s="26" t="s">
        <v>60</v>
      </c>
      <c r="I7" s="26" t="s">
        <v>64</v>
      </c>
      <c r="J7" s="26">
        <v>5500</v>
      </c>
      <c r="K7" s="100">
        <v>3</v>
      </c>
      <c r="L7" s="43">
        <f t="shared" ref="L7:L16" si="0">SUM(J7*K7)</f>
        <v>16500</v>
      </c>
      <c r="M7" s="26" t="s">
        <v>65</v>
      </c>
      <c r="N7" s="26"/>
      <c r="O7" s="26" t="s">
        <v>1903</v>
      </c>
      <c r="P7" s="44">
        <f t="shared" ref="P7:P38" si="1">SUM(L7)</f>
        <v>16500</v>
      </c>
      <c r="Q7" s="44">
        <v>16500</v>
      </c>
      <c r="R7" s="44"/>
      <c r="S7" s="26"/>
      <c r="T7" s="153"/>
      <c r="U7" s="153"/>
      <c r="V7" s="153"/>
      <c r="W7" s="153"/>
      <c r="X7" s="153"/>
      <c r="Y7" s="153"/>
      <c r="Z7" s="153"/>
      <c r="AA7" s="153"/>
    </row>
    <row r="8" ht="24" customHeight="1" spans="1:27">
      <c r="A8" s="150">
        <v>2</v>
      </c>
      <c r="B8" s="27" t="s">
        <v>50</v>
      </c>
      <c r="C8" s="100"/>
      <c r="D8" s="26" t="s">
        <v>1236</v>
      </c>
      <c r="E8" s="26" t="s">
        <v>115</v>
      </c>
      <c r="F8" s="26">
        <v>201902</v>
      </c>
      <c r="G8" s="26" t="s">
        <v>1641</v>
      </c>
      <c r="H8" s="26" t="s">
        <v>946</v>
      </c>
      <c r="I8" s="26" t="s">
        <v>64</v>
      </c>
      <c r="J8" s="26">
        <v>1980</v>
      </c>
      <c r="K8" s="100">
        <v>3</v>
      </c>
      <c r="L8" s="43">
        <f t="shared" si="0"/>
        <v>5940</v>
      </c>
      <c r="M8" s="26" t="s">
        <v>65</v>
      </c>
      <c r="N8" s="26"/>
      <c r="O8" s="26" t="s">
        <v>1903</v>
      </c>
      <c r="P8" s="44">
        <f t="shared" si="1"/>
        <v>5940</v>
      </c>
      <c r="Q8" s="44">
        <v>5940</v>
      </c>
      <c r="R8" s="44"/>
      <c r="S8" s="26"/>
      <c r="T8" s="153"/>
      <c r="U8" s="153"/>
      <c r="V8" s="153"/>
      <c r="W8" s="153"/>
      <c r="X8" s="153"/>
      <c r="Y8" s="153"/>
      <c r="Z8" s="153"/>
      <c r="AA8" s="153"/>
    </row>
    <row r="9" ht="24" customHeight="1" spans="1:27">
      <c r="A9" s="150">
        <v>3</v>
      </c>
      <c r="B9" s="27" t="s">
        <v>50</v>
      </c>
      <c r="C9" s="100"/>
      <c r="D9" s="26" t="s">
        <v>1236</v>
      </c>
      <c r="E9" s="26" t="s">
        <v>1288</v>
      </c>
      <c r="F9" s="26"/>
      <c r="G9" s="26" t="s">
        <v>1641</v>
      </c>
      <c r="H9" s="26" t="s">
        <v>1510</v>
      </c>
      <c r="I9" s="26" t="s">
        <v>105</v>
      </c>
      <c r="J9" s="26">
        <v>1500</v>
      </c>
      <c r="K9" s="100">
        <v>5</v>
      </c>
      <c r="L9" s="43">
        <f t="shared" si="0"/>
        <v>7500</v>
      </c>
      <c r="M9" s="26" t="s">
        <v>65</v>
      </c>
      <c r="N9" s="26"/>
      <c r="O9" s="26" t="s">
        <v>1904</v>
      </c>
      <c r="P9" s="44">
        <f t="shared" si="1"/>
        <v>7500</v>
      </c>
      <c r="Q9" s="44">
        <v>7500</v>
      </c>
      <c r="R9" s="44"/>
      <c r="S9" s="26"/>
      <c r="T9" s="153"/>
      <c r="U9" s="153"/>
      <c r="V9" s="153"/>
      <c r="W9" s="153"/>
      <c r="X9" s="153"/>
      <c r="Y9" s="153"/>
      <c r="Z9" s="153"/>
      <c r="AA9" s="153"/>
    </row>
    <row r="10" ht="24" customHeight="1" spans="1:27">
      <c r="A10" s="150">
        <v>4</v>
      </c>
      <c r="B10" s="27" t="s">
        <v>50</v>
      </c>
      <c r="C10" s="100"/>
      <c r="D10" s="26" t="s">
        <v>1236</v>
      </c>
      <c r="E10" s="26" t="s">
        <v>1905</v>
      </c>
      <c r="F10" s="26"/>
      <c r="G10" s="26" t="s">
        <v>1906</v>
      </c>
      <c r="H10" s="26" t="s">
        <v>1905</v>
      </c>
      <c r="I10" s="26" t="s">
        <v>105</v>
      </c>
      <c r="J10" s="26">
        <v>200</v>
      </c>
      <c r="K10" s="100">
        <v>8</v>
      </c>
      <c r="L10" s="43">
        <f t="shared" si="0"/>
        <v>1600</v>
      </c>
      <c r="M10" s="26" t="s">
        <v>65</v>
      </c>
      <c r="N10" s="26"/>
      <c r="O10" s="26" t="s">
        <v>1907</v>
      </c>
      <c r="P10" s="44">
        <f t="shared" si="1"/>
        <v>1600</v>
      </c>
      <c r="Q10" s="44">
        <v>1600</v>
      </c>
      <c r="R10" s="44"/>
      <c r="S10" s="26"/>
      <c r="T10" s="153"/>
      <c r="U10" s="153"/>
      <c r="V10" s="153"/>
      <c r="W10" s="153"/>
      <c r="X10" s="153"/>
      <c r="Y10" s="153"/>
      <c r="Z10" s="153"/>
      <c r="AA10" s="153"/>
    </row>
    <row r="11" ht="24" customHeight="1" spans="1:27">
      <c r="A11" s="150">
        <v>5</v>
      </c>
      <c r="B11" s="27" t="s">
        <v>50</v>
      </c>
      <c r="C11" s="100"/>
      <c r="D11" s="26" t="s">
        <v>1236</v>
      </c>
      <c r="E11" s="26" t="s">
        <v>1908</v>
      </c>
      <c r="F11" s="26"/>
      <c r="G11" s="26" t="s">
        <v>1906</v>
      </c>
      <c r="H11" s="26" t="s">
        <v>1289</v>
      </c>
      <c r="I11" s="26" t="s">
        <v>105</v>
      </c>
      <c r="J11" s="26">
        <v>800</v>
      </c>
      <c r="K11" s="100">
        <v>8</v>
      </c>
      <c r="L11" s="43">
        <f t="shared" si="0"/>
        <v>6400</v>
      </c>
      <c r="M11" s="26" t="s">
        <v>65</v>
      </c>
      <c r="N11" s="26"/>
      <c r="O11" s="26" t="s">
        <v>1909</v>
      </c>
      <c r="P11" s="44">
        <f t="shared" si="1"/>
        <v>6400</v>
      </c>
      <c r="Q11" s="44">
        <v>6400</v>
      </c>
      <c r="R11" s="44"/>
      <c r="S11" s="26"/>
      <c r="T11" s="153"/>
      <c r="U11" s="153"/>
      <c r="V11" s="153"/>
      <c r="W11" s="153"/>
      <c r="X11" s="153"/>
      <c r="Y11" s="153"/>
      <c r="Z11" s="153"/>
      <c r="AA11" s="153"/>
    </row>
    <row r="12" ht="24" customHeight="1" spans="1:27">
      <c r="A12" s="150">
        <v>6</v>
      </c>
      <c r="B12" s="27" t="s">
        <v>50</v>
      </c>
      <c r="C12" s="100"/>
      <c r="D12" s="26" t="s">
        <v>1910</v>
      </c>
      <c r="E12" s="26" t="s">
        <v>1158</v>
      </c>
      <c r="F12" s="26">
        <v>201901</v>
      </c>
      <c r="G12" s="26"/>
      <c r="H12" s="26" t="s">
        <v>1911</v>
      </c>
      <c r="I12" s="26" t="s">
        <v>114</v>
      </c>
      <c r="J12" s="26">
        <v>45000</v>
      </c>
      <c r="K12" s="100">
        <v>1</v>
      </c>
      <c r="L12" s="43">
        <f t="shared" si="0"/>
        <v>45000</v>
      </c>
      <c r="M12" s="26" t="s">
        <v>65</v>
      </c>
      <c r="N12" s="26"/>
      <c r="O12" s="129">
        <v>43586</v>
      </c>
      <c r="P12" s="44">
        <f t="shared" si="1"/>
        <v>45000</v>
      </c>
      <c r="Q12" s="44">
        <v>45000</v>
      </c>
      <c r="R12" s="44"/>
      <c r="S12" s="26"/>
      <c r="T12" s="153"/>
      <c r="U12" s="153"/>
      <c r="V12" s="153"/>
      <c r="W12" s="153"/>
      <c r="X12" s="153"/>
      <c r="Y12" s="153"/>
      <c r="Z12" s="153"/>
      <c r="AA12" s="153"/>
    </row>
    <row r="13" ht="24" customHeight="1" spans="1:27">
      <c r="A13" s="150">
        <v>7</v>
      </c>
      <c r="B13" s="27" t="s">
        <v>50</v>
      </c>
      <c r="C13" s="100"/>
      <c r="D13" s="26" t="s">
        <v>1910</v>
      </c>
      <c r="E13" s="26" t="s">
        <v>1288</v>
      </c>
      <c r="F13" s="26">
        <v>201902</v>
      </c>
      <c r="G13" s="26"/>
      <c r="H13" s="26" t="s">
        <v>1911</v>
      </c>
      <c r="I13" s="26" t="s">
        <v>114</v>
      </c>
      <c r="J13" s="26">
        <v>12000</v>
      </c>
      <c r="K13" s="100">
        <v>1</v>
      </c>
      <c r="L13" s="43">
        <f t="shared" si="0"/>
        <v>12000</v>
      </c>
      <c r="M13" s="26" t="s">
        <v>65</v>
      </c>
      <c r="N13" s="79"/>
      <c r="O13" s="129">
        <v>43587</v>
      </c>
      <c r="P13" s="44">
        <f t="shared" si="1"/>
        <v>12000</v>
      </c>
      <c r="Q13" s="44">
        <v>12000</v>
      </c>
      <c r="R13" s="44"/>
      <c r="S13" s="26"/>
      <c r="T13" s="153"/>
      <c r="U13" s="153"/>
      <c r="V13" s="153"/>
      <c r="W13" s="153"/>
      <c r="X13" s="153"/>
      <c r="Y13" s="153"/>
      <c r="Z13" s="153"/>
      <c r="AA13" s="153"/>
    </row>
    <row r="14" ht="24" customHeight="1" spans="1:27">
      <c r="A14" s="150">
        <v>8</v>
      </c>
      <c r="B14" s="27" t="s">
        <v>50</v>
      </c>
      <c r="C14" s="100"/>
      <c r="D14" s="26" t="s">
        <v>1910</v>
      </c>
      <c r="E14" s="26" t="s">
        <v>1912</v>
      </c>
      <c r="F14" s="26">
        <v>201904</v>
      </c>
      <c r="G14" s="26"/>
      <c r="H14" s="26" t="s">
        <v>1193</v>
      </c>
      <c r="I14" s="26" t="s">
        <v>64</v>
      </c>
      <c r="J14" s="26">
        <v>8000</v>
      </c>
      <c r="K14" s="100">
        <v>1</v>
      </c>
      <c r="L14" s="43">
        <f t="shared" si="0"/>
        <v>8000</v>
      </c>
      <c r="M14" s="26" t="s">
        <v>65</v>
      </c>
      <c r="N14" s="79"/>
      <c r="O14" s="129">
        <v>43589</v>
      </c>
      <c r="P14" s="44">
        <f t="shared" si="1"/>
        <v>8000</v>
      </c>
      <c r="Q14" s="44">
        <v>8000</v>
      </c>
      <c r="R14" s="44"/>
      <c r="S14" s="26"/>
      <c r="T14" s="153"/>
      <c r="U14" s="153"/>
      <c r="V14" s="153"/>
      <c r="W14" s="153"/>
      <c r="X14" s="153"/>
      <c r="Y14" s="153"/>
      <c r="Z14" s="153"/>
      <c r="AA14" s="153"/>
    </row>
    <row r="15" ht="24" customHeight="1" spans="1:27">
      <c r="A15" s="150">
        <v>9</v>
      </c>
      <c r="B15" s="27" t="s">
        <v>50</v>
      </c>
      <c r="C15" s="100"/>
      <c r="D15" s="26" t="s">
        <v>1910</v>
      </c>
      <c r="E15" s="26" t="s">
        <v>96</v>
      </c>
      <c r="F15" s="26">
        <v>201905</v>
      </c>
      <c r="G15" s="26"/>
      <c r="H15" s="26" t="s">
        <v>60</v>
      </c>
      <c r="I15" s="26" t="s">
        <v>64</v>
      </c>
      <c r="J15" s="26">
        <v>5500</v>
      </c>
      <c r="K15" s="100">
        <v>1</v>
      </c>
      <c r="L15" s="43">
        <f t="shared" si="0"/>
        <v>5500</v>
      </c>
      <c r="M15" s="26" t="s">
        <v>65</v>
      </c>
      <c r="N15" s="26"/>
      <c r="O15" s="129">
        <v>43586</v>
      </c>
      <c r="P15" s="44">
        <f t="shared" si="1"/>
        <v>5500</v>
      </c>
      <c r="Q15" s="44">
        <v>5500</v>
      </c>
      <c r="R15" s="44"/>
      <c r="S15" s="26"/>
      <c r="T15" s="153"/>
      <c r="U15" s="153"/>
      <c r="V15" s="153"/>
      <c r="W15" s="153"/>
      <c r="X15" s="153"/>
      <c r="Y15" s="153"/>
      <c r="Z15" s="153"/>
      <c r="AA15" s="153"/>
    </row>
    <row r="16" ht="24" customHeight="1" spans="1:27">
      <c r="A16" s="150">
        <v>10</v>
      </c>
      <c r="B16" s="27" t="s">
        <v>50</v>
      </c>
      <c r="C16" s="100"/>
      <c r="D16" s="26" t="s">
        <v>1910</v>
      </c>
      <c r="E16" s="26" t="s">
        <v>115</v>
      </c>
      <c r="F16" s="26">
        <v>201906</v>
      </c>
      <c r="G16" s="26"/>
      <c r="H16" s="26" t="s">
        <v>946</v>
      </c>
      <c r="I16" s="26" t="s">
        <v>64</v>
      </c>
      <c r="J16" s="26">
        <v>1500</v>
      </c>
      <c r="K16" s="100">
        <v>1</v>
      </c>
      <c r="L16" s="43">
        <f t="shared" si="0"/>
        <v>1500</v>
      </c>
      <c r="M16" s="26" t="s">
        <v>65</v>
      </c>
      <c r="N16" s="79"/>
      <c r="O16" s="129">
        <v>43587</v>
      </c>
      <c r="P16" s="44">
        <f t="shared" si="1"/>
        <v>1500</v>
      </c>
      <c r="Q16" s="44">
        <v>1500</v>
      </c>
      <c r="R16" s="44"/>
      <c r="S16" s="26"/>
      <c r="T16" s="153"/>
      <c r="U16" s="153"/>
      <c r="V16" s="153"/>
      <c r="W16" s="153"/>
      <c r="X16" s="153"/>
      <c r="Y16" s="153"/>
      <c r="Z16" s="153"/>
      <c r="AA16" s="153"/>
    </row>
    <row r="17" ht="24" customHeight="1" spans="1:27">
      <c r="A17" s="150">
        <v>11</v>
      </c>
      <c r="B17" s="27" t="s">
        <v>50</v>
      </c>
      <c r="C17" s="100"/>
      <c r="D17" s="26" t="s">
        <v>1913</v>
      </c>
      <c r="E17" s="26" t="s">
        <v>115</v>
      </c>
      <c r="F17" s="26">
        <v>1</v>
      </c>
      <c r="G17" s="26" t="s">
        <v>696</v>
      </c>
      <c r="H17" s="26" t="s">
        <v>64</v>
      </c>
      <c r="I17" s="26" t="s">
        <v>64</v>
      </c>
      <c r="J17" s="26">
        <v>1800</v>
      </c>
      <c r="K17" s="100">
        <v>2</v>
      </c>
      <c r="L17" s="43">
        <f t="shared" ref="L17:L25" si="2">J17*K17</f>
        <v>3600</v>
      </c>
      <c r="M17" s="26" t="s">
        <v>65</v>
      </c>
      <c r="N17" s="26"/>
      <c r="O17" s="129">
        <v>43556</v>
      </c>
      <c r="P17" s="44">
        <f t="shared" si="1"/>
        <v>3600</v>
      </c>
      <c r="Q17" s="44">
        <v>3600</v>
      </c>
      <c r="R17" s="44"/>
      <c r="S17" s="26"/>
      <c r="T17" s="153"/>
      <c r="U17" s="153"/>
      <c r="V17" s="153"/>
      <c r="W17" s="153"/>
      <c r="X17" s="153"/>
      <c r="Y17" s="153"/>
      <c r="Z17" s="153"/>
      <c r="AA17" s="153"/>
    </row>
    <row r="18" ht="24" customHeight="1" spans="1:27">
      <c r="A18" s="150">
        <v>12</v>
      </c>
      <c r="B18" s="27" t="s">
        <v>50</v>
      </c>
      <c r="C18" s="100"/>
      <c r="D18" s="26" t="s">
        <v>1913</v>
      </c>
      <c r="E18" s="26" t="s">
        <v>1352</v>
      </c>
      <c r="F18" s="26">
        <v>2</v>
      </c>
      <c r="G18" s="26" t="s">
        <v>1620</v>
      </c>
      <c r="H18" s="26" t="s">
        <v>1914</v>
      </c>
      <c r="I18" s="26" t="s">
        <v>127</v>
      </c>
      <c r="J18" s="26">
        <v>10</v>
      </c>
      <c r="K18" s="100">
        <v>160</v>
      </c>
      <c r="L18" s="43">
        <f t="shared" si="2"/>
        <v>1600</v>
      </c>
      <c r="M18" s="26" t="s">
        <v>65</v>
      </c>
      <c r="N18" s="26"/>
      <c r="O18" s="129">
        <v>43497</v>
      </c>
      <c r="P18" s="44">
        <f t="shared" si="1"/>
        <v>1600</v>
      </c>
      <c r="Q18" s="44">
        <v>1600</v>
      </c>
      <c r="R18" s="44"/>
      <c r="S18" s="26"/>
      <c r="T18" s="153"/>
      <c r="U18" s="153"/>
      <c r="V18" s="153"/>
      <c r="W18" s="153"/>
      <c r="X18" s="153"/>
      <c r="Y18" s="153"/>
      <c r="Z18" s="153"/>
      <c r="AA18" s="153"/>
    </row>
    <row r="19" ht="24" customHeight="1" spans="1:27">
      <c r="A19" s="150">
        <v>13</v>
      </c>
      <c r="B19" s="27" t="s">
        <v>50</v>
      </c>
      <c r="C19" s="100"/>
      <c r="D19" s="26" t="s">
        <v>1913</v>
      </c>
      <c r="E19" s="26" t="s">
        <v>1902</v>
      </c>
      <c r="F19" s="26">
        <v>3</v>
      </c>
      <c r="G19" s="26" t="s">
        <v>174</v>
      </c>
      <c r="H19" s="26" t="s">
        <v>1915</v>
      </c>
      <c r="I19" s="26" t="s">
        <v>1732</v>
      </c>
      <c r="J19" s="26">
        <v>200</v>
      </c>
      <c r="K19" s="100">
        <v>25</v>
      </c>
      <c r="L19" s="43">
        <f t="shared" si="2"/>
        <v>5000</v>
      </c>
      <c r="M19" s="26" t="s">
        <v>65</v>
      </c>
      <c r="N19" s="26"/>
      <c r="O19" s="129">
        <v>43586</v>
      </c>
      <c r="P19" s="44">
        <f t="shared" si="1"/>
        <v>5000</v>
      </c>
      <c r="Q19" s="44">
        <v>5000</v>
      </c>
      <c r="R19" s="44"/>
      <c r="S19" s="26"/>
      <c r="T19" s="153"/>
      <c r="U19" s="153"/>
      <c r="V19" s="153"/>
      <c r="W19" s="153"/>
      <c r="X19" s="153"/>
      <c r="Y19" s="153"/>
      <c r="Z19" s="153"/>
      <c r="AA19" s="153"/>
    </row>
    <row r="20" ht="24" customHeight="1" spans="1:27">
      <c r="A20" s="150">
        <v>14</v>
      </c>
      <c r="B20" s="27" t="s">
        <v>50</v>
      </c>
      <c r="C20" s="100"/>
      <c r="D20" s="26" t="s">
        <v>1913</v>
      </c>
      <c r="E20" s="26" t="s">
        <v>1916</v>
      </c>
      <c r="F20" s="26">
        <v>4</v>
      </c>
      <c r="G20" s="26" t="s">
        <v>1917</v>
      </c>
      <c r="H20" s="26"/>
      <c r="I20" s="26" t="s">
        <v>152</v>
      </c>
      <c r="J20" s="26">
        <v>180</v>
      </c>
      <c r="K20" s="100">
        <v>10</v>
      </c>
      <c r="L20" s="43">
        <f t="shared" si="2"/>
        <v>1800</v>
      </c>
      <c r="M20" s="26" t="s">
        <v>65</v>
      </c>
      <c r="N20" s="26"/>
      <c r="O20" s="129">
        <v>43586</v>
      </c>
      <c r="P20" s="44">
        <f t="shared" si="1"/>
        <v>1800</v>
      </c>
      <c r="Q20" s="44">
        <v>1800</v>
      </c>
      <c r="R20" s="44"/>
      <c r="S20" s="26"/>
      <c r="T20" s="153"/>
      <c r="U20" s="153"/>
      <c r="V20" s="153"/>
      <c r="W20" s="153"/>
      <c r="X20" s="153"/>
      <c r="Y20" s="153"/>
      <c r="Z20" s="153"/>
      <c r="AA20" s="153"/>
    </row>
    <row r="21" ht="24" customHeight="1" spans="1:27">
      <c r="A21" s="150">
        <v>15</v>
      </c>
      <c r="B21" s="27" t="s">
        <v>50</v>
      </c>
      <c r="C21" s="100"/>
      <c r="D21" s="26" t="s">
        <v>1913</v>
      </c>
      <c r="E21" s="26" t="s">
        <v>1918</v>
      </c>
      <c r="F21" s="26">
        <v>5</v>
      </c>
      <c r="G21" s="26" t="s">
        <v>1919</v>
      </c>
      <c r="H21" s="26" t="s">
        <v>1920</v>
      </c>
      <c r="I21" s="26" t="s">
        <v>152</v>
      </c>
      <c r="J21" s="26">
        <v>200</v>
      </c>
      <c r="K21" s="100">
        <v>10</v>
      </c>
      <c r="L21" s="43">
        <f t="shared" si="2"/>
        <v>2000</v>
      </c>
      <c r="M21" s="26" t="s">
        <v>65</v>
      </c>
      <c r="N21" s="26"/>
      <c r="O21" s="129">
        <v>43709</v>
      </c>
      <c r="P21" s="44">
        <f t="shared" si="1"/>
        <v>2000</v>
      </c>
      <c r="Q21" s="44">
        <v>2000</v>
      </c>
      <c r="R21" s="44"/>
      <c r="S21" s="26"/>
      <c r="T21" s="153"/>
      <c r="U21" s="153"/>
      <c r="V21" s="153"/>
      <c r="W21" s="153"/>
      <c r="X21" s="153"/>
      <c r="Y21" s="153"/>
      <c r="Z21" s="153"/>
      <c r="AA21" s="153"/>
    </row>
    <row r="22" ht="24" customHeight="1" spans="1:27">
      <c r="A22" s="150">
        <v>16</v>
      </c>
      <c r="B22" s="27" t="s">
        <v>50</v>
      </c>
      <c r="C22" s="100"/>
      <c r="D22" s="26" t="s">
        <v>1913</v>
      </c>
      <c r="E22" s="26" t="s">
        <v>1921</v>
      </c>
      <c r="F22" s="26">
        <v>6</v>
      </c>
      <c r="G22" s="26" t="s">
        <v>174</v>
      </c>
      <c r="H22" s="26" t="s">
        <v>1921</v>
      </c>
      <c r="I22" s="26" t="s">
        <v>1732</v>
      </c>
      <c r="J22" s="26">
        <v>500</v>
      </c>
      <c r="K22" s="100">
        <v>10</v>
      </c>
      <c r="L22" s="43">
        <f t="shared" si="2"/>
        <v>5000</v>
      </c>
      <c r="M22" s="26" t="s">
        <v>65</v>
      </c>
      <c r="N22" s="26"/>
      <c r="O22" s="129">
        <v>43739</v>
      </c>
      <c r="P22" s="44">
        <f t="shared" si="1"/>
        <v>5000</v>
      </c>
      <c r="Q22" s="44">
        <v>5000</v>
      </c>
      <c r="R22" s="44"/>
      <c r="S22" s="26"/>
      <c r="T22" s="153"/>
      <c r="U22" s="153"/>
      <c r="V22" s="153"/>
      <c r="W22" s="153"/>
      <c r="X22" s="153"/>
      <c r="Y22" s="153"/>
      <c r="Z22" s="153"/>
      <c r="AA22" s="153"/>
    </row>
    <row r="23" ht="24" customHeight="1" spans="1:27">
      <c r="A23" s="150">
        <v>17</v>
      </c>
      <c r="B23" s="27" t="s">
        <v>50</v>
      </c>
      <c r="C23" s="100"/>
      <c r="D23" s="26" t="s">
        <v>1913</v>
      </c>
      <c r="E23" s="26" t="s">
        <v>1922</v>
      </c>
      <c r="F23" s="26">
        <v>7</v>
      </c>
      <c r="G23" s="26" t="s">
        <v>1687</v>
      </c>
      <c r="H23" s="26" t="s">
        <v>1922</v>
      </c>
      <c r="I23" s="26" t="s">
        <v>989</v>
      </c>
      <c r="J23" s="26">
        <v>1500</v>
      </c>
      <c r="K23" s="100">
        <v>1</v>
      </c>
      <c r="L23" s="43">
        <f t="shared" si="2"/>
        <v>1500</v>
      </c>
      <c r="M23" s="26" t="s">
        <v>65</v>
      </c>
      <c r="N23" s="26"/>
      <c r="O23" s="129">
        <v>43739</v>
      </c>
      <c r="P23" s="44">
        <f t="shared" si="1"/>
        <v>1500</v>
      </c>
      <c r="Q23" s="44">
        <v>1500</v>
      </c>
      <c r="R23" s="44"/>
      <c r="S23" s="26"/>
      <c r="T23" s="153"/>
      <c r="U23" s="153"/>
      <c r="V23" s="153"/>
      <c r="W23" s="153"/>
      <c r="X23" s="153"/>
      <c r="Y23" s="153"/>
      <c r="Z23" s="153"/>
      <c r="AA23" s="153"/>
    </row>
    <row r="24" ht="24" customHeight="1" spans="1:27">
      <c r="A24" s="150">
        <v>18</v>
      </c>
      <c r="B24" s="27" t="s">
        <v>50</v>
      </c>
      <c r="C24" s="100"/>
      <c r="D24" s="26" t="s">
        <v>1913</v>
      </c>
      <c r="E24" s="26" t="s">
        <v>577</v>
      </c>
      <c r="F24" s="26">
        <v>8</v>
      </c>
      <c r="G24" s="26" t="s">
        <v>1917</v>
      </c>
      <c r="H24" s="26" t="s">
        <v>1923</v>
      </c>
      <c r="I24" s="26" t="s">
        <v>1924</v>
      </c>
      <c r="J24" s="26">
        <v>180</v>
      </c>
      <c r="K24" s="100">
        <v>10</v>
      </c>
      <c r="L24" s="43">
        <f t="shared" si="2"/>
        <v>1800</v>
      </c>
      <c r="M24" s="26" t="s">
        <v>65</v>
      </c>
      <c r="N24" s="26"/>
      <c r="O24" s="129">
        <v>43770</v>
      </c>
      <c r="P24" s="44">
        <f t="shared" si="1"/>
        <v>1800</v>
      </c>
      <c r="Q24" s="44">
        <v>1800</v>
      </c>
      <c r="R24" s="44"/>
      <c r="S24" s="26"/>
      <c r="T24" s="153"/>
      <c r="U24" s="153"/>
      <c r="V24" s="153"/>
      <c r="W24" s="153"/>
      <c r="X24" s="153"/>
      <c r="Y24" s="153"/>
      <c r="Z24" s="153"/>
      <c r="AA24" s="153"/>
    </row>
    <row r="25" ht="24" customHeight="1" spans="1:27">
      <c r="A25" s="150">
        <v>19</v>
      </c>
      <c r="B25" s="27" t="s">
        <v>50</v>
      </c>
      <c r="C25" s="100"/>
      <c r="D25" s="26" t="s">
        <v>1913</v>
      </c>
      <c r="E25" s="26" t="s">
        <v>1917</v>
      </c>
      <c r="F25" s="26">
        <v>9</v>
      </c>
      <c r="G25" s="26" t="s">
        <v>1917</v>
      </c>
      <c r="H25" s="26" t="s">
        <v>125</v>
      </c>
      <c r="I25" s="26" t="s">
        <v>125</v>
      </c>
      <c r="J25" s="26">
        <v>10</v>
      </c>
      <c r="K25" s="100">
        <v>170</v>
      </c>
      <c r="L25" s="43">
        <f t="shared" si="2"/>
        <v>1700</v>
      </c>
      <c r="M25" s="26" t="s">
        <v>65</v>
      </c>
      <c r="N25" s="26"/>
      <c r="O25" s="129">
        <v>43709</v>
      </c>
      <c r="P25" s="44">
        <f t="shared" si="1"/>
        <v>1700</v>
      </c>
      <c r="Q25" s="44">
        <v>1700</v>
      </c>
      <c r="R25" s="44"/>
      <c r="S25" s="26"/>
      <c r="T25" s="153"/>
      <c r="U25" s="153"/>
      <c r="V25" s="153"/>
      <c r="W25" s="153"/>
      <c r="X25" s="153"/>
      <c r="Y25" s="153"/>
      <c r="Z25" s="153"/>
      <c r="AA25" s="153"/>
    </row>
    <row r="26" ht="24" customHeight="1" spans="1:27">
      <c r="A26" s="150">
        <v>20</v>
      </c>
      <c r="B26" s="27" t="s">
        <v>50</v>
      </c>
      <c r="C26" s="100"/>
      <c r="D26" s="26" t="s">
        <v>1925</v>
      </c>
      <c r="E26" s="26" t="s">
        <v>1926</v>
      </c>
      <c r="F26" s="26">
        <v>1</v>
      </c>
      <c r="G26" s="26" t="s">
        <v>1927</v>
      </c>
      <c r="H26" s="26" t="s">
        <v>1926</v>
      </c>
      <c r="I26" s="26" t="s">
        <v>1928</v>
      </c>
      <c r="J26" s="26">
        <v>3000</v>
      </c>
      <c r="K26" s="100">
        <v>1</v>
      </c>
      <c r="L26" s="43">
        <v>3000</v>
      </c>
      <c r="M26" s="26" t="s">
        <v>65</v>
      </c>
      <c r="N26" s="26"/>
      <c r="O26" s="26">
        <v>2019.05</v>
      </c>
      <c r="P26" s="44">
        <f t="shared" si="1"/>
        <v>3000</v>
      </c>
      <c r="Q26" s="44">
        <v>3000</v>
      </c>
      <c r="R26" s="44"/>
      <c r="S26" s="26"/>
      <c r="T26" s="153"/>
      <c r="U26" s="153"/>
      <c r="V26" s="153"/>
      <c r="W26" s="153"/>
      <c r="X26" s="153"/>
      <c r="Y26" s="153"/>
      <c r="Z26" s="153"/>
      <c r="AA26" s="153"/>
    </row>
    <row r="27" ht="24" customHeight="1" spans="1:27">
      <c r="A27" s="150">
        <v>21</v>
      </c>
      <c r="B27" s="27" t="s">
        <v>50</v>
      </c>
      <c r="C27" s="100"/>
      <c r="D27" s="26" t="s">
        <v>1925</v>
      </c>
      <c r="E27" s="27" t="s">
        <v>1600</v>
      </c>
      <c r="F27" s="26">
        <v>2</v>
      </c>
      <c r="G27" s="26" t="s">
        <v>1927</v>
      </c>
      <c r="H27" s="27" t="s">
        <v>1600</v>
      </c>
      <c r="I27" s="26" t="s">
        <v>1732</v>
      </c>
      <c r="J27" s="26">
        <v>100</v>
      </c>
      <c r="K27" s="100">
        <v>30</v>
      </c>
      <c r="L27" s="43">
        <v>3000</v>
      </c>
      <c r="M27" s="26" t="s">
        <v>65</v>
      </c>
      <c r="N27" s="26"/>
      <c r="O27" s="26">
        <v>2019.05</v>
      </c>
      <c r="P27" s="44">
        <f t="shared" si="1"/>
        <v>3000</v>
      </c>
      <c r="Q27" s="44">
        <v>3000</v>
      </c>
      <c r="R27" s="44"/>
      <c r="S27" s="26"/>
      <c r="T27" s="153"/>
      <c r="U27" s="153"/>
      <c r="V27" s="153"/>
      <c r="W27" s="153"/>
      <c r="X27" s="153"/>
      <c r="Y27" s="153"/>
      <c r="Z27" s="153"/>
      <c r="AA27" s="153"/>
    </row>
    <row r="28" ht="24" customHeight="1" spans="1:27">
      <c r="A28" s="150">
        <v>22</v>
      </c>
      <c r="B28" s="27" t="s">
        <v>50</v>
      </c>
      <c r="C28" s="100"/>
      <c r="D28" s="26" t="s">
        <v>1925</v>
      </c>
      <c r="E28" s="26" t="s">
        <v>1929</v>
      </c>
      <c r="F28" s="26">
        <v>3</v>
      </c>
      <c r="G28" s="26" t="s">
        <v>1927</v>
      </c>
      <c r="H28" s="26" t="s">
        <v>1929</v>
      </c>
      <c r="I28" s="26" t="s">
        <v>1928</v>
      </c>
      <c r="J28" s="26">
        <v>900</v>
      </c>
      <c r="K28" s="100">
        <v>25</v>
      </c>
      <c r="L28" s="43">
        <v>22500</v>
      </c>
      <c r="M28" s="26" t="s">
        <v>65</v>
      </c>
      <c r="N28" s="26"/>
      <c r="O28" s="26">
        <v>2019.09</v>
      </c>
      <c r="P28" s="44">
        <f t="shared" si="1"/>
        <v>22500</v>
      </c>
      <c r="Q28" s="44">
        <v>22500</v>
      </c>
      <c r="R28" s="44"/>
      <c r="S28" s="26"/>
      <c r="T28" s="153"/>
      <c r="U28" s="153"/>
      <c r="V28" s="153"/>
      <c r="W28" s="153"/>
      <c r="X28" s="153"/>
      <c r="Y28" s="153"/>
      <c r="Z28" s="153"/>
      <c r="AA28" s="153"/>
    </row>
    <row r="29" ht="24" customHeight="1" spans="1:27">
      <c r="A29" s="150">
        <v>23</v>
      </c>
      <c r="B29" s="27" t="s">
        <v>50</v>
      </c>
      <c r="C29" s="100"/>
      <c r="D29" s="26" t="s">
        <v>1925</v>
      </c>
      <c r="E29" s="26" t="s">
        <v>899</v>
      </c>
      <c r="F29" s="26">
        <v>4</v>
      </c>
      <c r="G29" s="26" t="s">
        <v>1927</v>
      </c>
      <c r="H29" s="26" t="s">
        <v>899</v>
      </c>
      <c r="I29" s="26" t="s">
        <v>989</v>
      </c>
      <c r="J29" s="26">
        <v>5000</v>
      </c>
      <c r="K29" s="100">
        <v>2</v>
      </c>
      <c r="L29" s="43">
        <f>SUM(J29*K29)</f>
        <v>10000</v>
      </c>
      <c r="M29" s="26" t="s">
        <v>65</v>
      </c>
      <c r="N29" s="26"/>
      <c r="O29" s="26">
        <v>2019.09</v>
      </c>
      <c r="P29" s="44">
        <f t="shared" si="1"/>
        <v>10000</v>
      </c>
      <c r="Q29" s="44">
        <v>10000</v>
      </c>
      <c r="R29" s="44"/>
      <c r="S29" s="26"/>
      <c r="T29" s="153"/>
      <c r="U29" s="153"/>
      <c r="V29" s="153"/>
      <c r="W29" s="153"/>
      <c r="X29" s="153"/>
      <c r="Y29" s="153"/>
      <c r="Z29" s="153"/>
      <c r="AA29" s="153"/>
    </row>
    <row r="30" ht="24" customHeight="1" spans="1:27">
      <c r="A30" s="150">
        <v>24</v>
      </c>
      <c r="B30" s="151" t="s">
        <v>50</v>
      </c>
      <c r="C30" s="100"/>
      <c r="D30" s="26" t="s">
        <v>1930</v>
      </c>
      <c r="E30" s="26" t="s">
        <v>1931</v>
      </c>
      <c r="F30" s="26" t="s">
        <v>1932</v>
      </c>
      <c r="G30" s="26"/>
      <c r="H30" s="26" t="s">
        <v>1933</v>
      </c>
      <c r="I30" s="26" t="s">
        <v>114</v>
      </c>
      <c r="J30" s="26">
        <v>700</v>
      </c>
      <c r="K30" s="100">
        <v>20</v>
      </c>
      <c r="L30" s="43">
        <v>14000</v>
      </c>
      <c r="M30" s="26" t="s">
        <v>65</v>
      </c>
      <c r="N30" s="26"/>
      <c r="O30" s="129">
        <v>43586</v>
      </c>
      <c r="P30" s="44">
        <f t="shared" si="1"/>
        <v>14000</v>
      </c>
      <c r="Q30" s="44">
        <v>14000</v>
      </c>
      <c r="R30" s="44"/>
      <c r="S30" s="26"/>
      <c r="T30" s="153"/>
      <c r="U30" s="153"/>
      <c r="V30" s="153"/>
      <c r="W30" s="153"/>
      <c r="X30" s="153"/>
      <c r="Y30" s="153"/>
      <c r="Z30" s="153"/>
      <c r="AA30" s="153"/>
    </row>
    <row r="31" ht="24" customHeight="1" spans="1:27">
      <c r="A31" s="150">
        <v>25</v>
      </c>
      <c r="B31" s="151" t="s">
        <v>50</v>
      </c>
      <c r="C31" s="100"/>
      <c r="D31" s="26" t="s">
        <v>1930</v>
      </c>
      <c r="E31" s="26" t="s">
        <v>1931</v>
      </c>
      <c r="F31" s="26" t="s">
        <v>1934</v>
      </c>
      <c r="G31" s="26"/>
      <c r="H31" s="26" t="s">
        <v>1935</v>
      </c>
      <c r="I31" s="26" t="s">
        <v>870</v>
      </c>
      <c r="J31" s="26">
        <v>28000</v>
      </c>
      <c r="K31" s="100">
        <v>1</v>
      </c>
      <c r="L31" s="43">
        <v>28000</v>
      </c>
      <c r="M31" s="26" t="s">
        <v>65</v>
      </c>
      <c r="N31" s="26"/>
      <c r="O31" s="129">
        <v>43739</v>
      </c>
      <c r="P31" s="44">
        <f t="shared" si="1"/>
        <v>28000</v>
      </c>
      <c r="Q31" s="44">
        <v>28000</v>
      </c>
      <c r="R31" s="44"/>
      <c r="S31" s="26"/>
      <c r="T31" s="153"/>
      <c r="U31" s="153"/>
      <c r="V31" s="153"/>
      <c r="W31" s="153"/>
      <c r="X31" s="153"/>
      <c r="Y31" s="153"/>
      <c r="Z31" s="153"/>
      <c r="AA31" s="153"/>
    </row>
    <row r="32" ht="24" customHeight="1" spans="1:27">
      <c r="A32" s="150">
        <v>26</v>
      </c>
      <c r="B32" s="27" t="s">
        <v>50</v>
      </c>
      <c r="C32" s="100"/>
      <c r="D32" s="26" t="s">
        <v>1930</v>
      </c>
      <c r="E32" s="26" t="s">
        <v>1931</v>
      </c>
      <c r="F32" s="26" t="s">
        <v>1936</v>
      </c>
      <c r="G32" s="26"/>
      <c r="H32" s="26" t="s">
        <v>1937</v>
      </c>
      <c r="I32" s="26" t="s">
        <v>114</v>
      </c>
      <c r="J32" s="26">
        <v>12000</v>
      </c>
      <c r="K32" s="100">
        <v>1</v>
      </c>
      <c r="L32" s="43">
        <f t="shared" ref="L32:L37" si="3">SUM(J32*K32)</f>
        <v>12000</v>
      </c>
      <c r="M32" s="26" t="s">
        <v>65</v>
      </c>
      <c r="N32" s="26"/>
      <c r="O32" s="129">
        <v>43617</v>
      </c>
      <c r="P32" s="44">
        <f t="shared" si="1"/>
        <v>12000</v>
      </c>
      <c r="Q32" s="44">
        <v>12000</v>
      </c>
      <c r="R32" s="44"/>
      <c r="S32" s="26"/>
      <c r="T32" s="153"/>
      <c r="U32" s="153"/>
      <c r="V32" s="153"/>
      <c r="W32" s="153"/>
      <c r="X32" s="153"/>
      <c r="Y32" s="153"/>
      <c r="Z32" s="153"/>
      <c r="AA32" s="153"/>
    </row>
    <row r="33" ht="24" customHeight="1" spans="1:27">
      <c r="A33" s="150">
        <v>27</v>
      </c>
      <c r="B33" s="27" t="s">
        <v>50</v>
      </c>
      <c r="C33" s="100"/>
      <c r="D33" s="26" t="s">
        <v>1930</v>
      </c>
      <c r="E33" s="26" t="s">
        <v>898</v>
      </c>
      <c r="F33" s="26" t="s">
        <v>1938</v>
      </c>
      <c r="G33" s="26"/>
      <c r="H33" s="26" t="s">
        <v>898</v>
      </c>
      <c r="I33" s="79" t="s">
        <v>989</v>
      </c>
      <c r="J33" s="26">
        <v>8000</v>
      </c>
      <c r="K33" s="100">
        <v>1</v>
      </c>
      <c r="L33" s="43">
        <f t="shared" si="3"/>
        <v>8000</v>
      </c>
      <c r="M33" s="26" t="s">
        <v>65</v>
      </c>
      <c r="N33" s="26"/>
      <c r="O33" s="129">
        <v>43709</v>
      </c>
      <c r="P33" s="44">
        <f t="shared" si="1"/>
        <v>8000</v>
      </c>
      <c r="Q33" s="44">
        <v>8000</v>
      </c>
      <c r="R33" s="44"/>
      <c r="S33" s="26"/>
      <c r="T33" s="153"/>
      <c r="U33" s="153"/>
      <c r="V33" s="153"/>
      <c r="W33" s="153"/>
      <c r="X33" s="153"/>
      <c r="Y33" s="153"/>
      <c r="Z33" s="153"/>
      <c r="AA33" s="153"/>
    </row>
    <row r="34" ht="24" customHeight="1" spans="1:27">
      <c r="A34" s="150">
        <v>28</v>
      </c>
      <c r="B34" s="27" t="s">
        <v>50</v>
      </c>
      <c r="C34" s="100"/>
      <c r="D34" s="26" t="s">
        <v>1939</v>
      </c>
      <c r="E34" s="26" t="s">
        <v>1940</v>
      </c>
      <c r="F34" s="26"/>
      <c r="G34" s="26" t="s">
        <v>1941</v>
      </c>
      <c r="H34" s="26" t="s">
        <v>1940</v>
      </c>
      <c r="I34" s="26" t="s">
        <v>64</v>
      </c>
      <c r="J34" s="26">
        <v>8000</v>
      </c>
      <c r="K34" s="100">
        <v>1</v>
      </c>
      <c r="L34" s="43">
        <f t="shared" si="3"/>
        <v>8000</v>
      </c>
      <c r="M34" s="26" t="s">
        <v>65</v>
      </c>
      <c r="N34" s="26"/>
      <c r="O34" s="129">
        <v>43525</v>
      </c>
      <c r="P34" s="44">
        <f t="shared" si="1"/>
        <v>8000</v>
      </c>
      <c r="Q34" s="44">
        <v>8000</v>
      </c>
      <c r="R34" s="44"/>
      <c r="S34" s="26"/>
      <c r="T34" s="153"/>
      <c r="U34" s="153"/>
      <c r="V34" s="153"/>
      <c r="W34" s="153"/>
      <c r="X34" s="153"/>
      <c r="Y34" s="153"/>
      <c r="Z34" s="153"/>
      <c r="AA34" s="153"/>
    </row>
    <row r="35" ht="24" customHeight="1" spans="1:27">
      <c r="A35" s="150">
        <v>29</v>
      </c>
      <c r="B35" s="27" t="s">
        <v>50</v>
      </c>
      <c r="C35" s="100"/>
      <c r="D35" s="26" t="s">
        <v>1939</v>
      </c>
      <c r="E35" s="26" t="s">
        <v>1942</v>
      </c>
      <c r="F35" s="26"/>
      <c r="G35" s="26" t="s">
        <v>1906</v>
      </c>
      <c r="H35" s="26" t="s">
        <v>1942</v>
      </c>
      <c r="I35" s="26" t="s">
        <v>114</v>
      </c>
      <c r="J35" s="26">
        <v>6000</v>
      </c>
      <c r="K35" s="100">
        <v>1</v>
      </c>
      <c r="L35" s="43">
        <f t="shared" si="3"/>
        <v>6000</v>
      </c>
      <c r="M35" s="26" t="s">
        <v>65</v>
      </c>
      <c r="N35" s="26"/>
      <c r="O35" s="129">
        <v>43525</v>
      </c>
      <c r="P35" s="44">
        <f t="shared" si="1"/>
        <v>6000</v>
      </c>
      <c r="Q35" s="44">
        <v>6000</v>
      </c>
      <c r="R35" s="44"/>
      <c r="S35" s="26"/>
      <c r="T35" s="153"/>
      <c r="U35" s="153"/>
      <c r="V35" s="153"/>
      <c r="W35" s="153"/>
      <c r="X35" s="153"/>
      <c r="Y35" s="153"/>
      <c r="Z35" s="153"/>
      <c r="AA35" s="153"/>
    </row>
    <row r="36" ht="24" customHeight="1" spans="1:27">
      <c r="A36" s="150">
        <v>30</v>
      </c>
      <c r="B36" s="27" t="s">
        <v>50</v>
      </c>
      <c r="C36" s="100"/>
      <c r="D36" s="26" t="s">
        <v>1939</v>
      </c>
      <c r="E36" s="26" t="s">
        <v>1193</v>
      </c>
      <c r="F36" s="26"/>
      <c r="G36" s="26" t="s">
        <v>1906</v>
      </c>
      <c r="H36" s="26" t="s">
        <v>1507</v>
      </c>
      <c r="I36" s="26" t="s">
        <v>64</v>
      </c>
      <c r="J36" s="26">
        <v>10000</v>
      </c>
      <c r="K36" s="100">
        <v>1</v>
      </c>
      <c r="L36" s="43">
        <f t="shared" si="3"/>
        <v>10000</v>
      </c>
      <c r="M36" s="26" t="s">
        <v>65</v>
      </c>
      <c r="N36" s="26"/>
      <c r="O36" s="129">
        <v>43617</v>
      </c>
      <c r="P36" s="44">
        <f t="shared" si="1"/>
        <v>10000</v>
      </c>
      <c r="Q36" s="44">
        <v>10000</v>
      </c>
      <c r="R36" s="44"/>
      <c r="S36" s="26"/>
      <c r="T36" s="153"/>
      <c r="U36" s="153"/>
      <c r="V36" s="153"/>
      <c r="W36" s="153"/>
      <c r="X36" s="153"/>
      <c r="Y36" s="153"/>
      <c r="Z36" s="153"/>
      <c r="AA36" s="153"/>
    </row>
    <row r="37" ht="24" customHeight="1" spans="1:27">
      <c r="A37" s="150">
        <v>31</v>
      </c>
      <c r="B37" s="27" t="s">
        <v>50</v>
      </c>
      <c r="C37" s="100"/>
      <c r="D37" s="26" t="s">
        <v>1939</v>
      </c>
      <c r="E37" s="26" t="s">
        <v>1943</v>
      </c>
      <c r="F37" s="26"/>
      <c r="G37" s="26" t="s">
        <v>1944</v>
      </c>
      <c r="H37" s="26" t="s">
        <v>1943</v>
      </c>
      <c r="I37" s="26" t="s">
        <v>1732</v>
      </c>
      <c r="J37" s="26">
        <v>600</v>
      </c>
      <c r="K37" s="100">
        <v>20</v>
      </c>
      <c r="L37" s="43">
        <f t="shared" si="3"/>
        <v>12000</v>
      </c>
      <c r="M37" s="26" t="s">
        <v>65</v>
      </c>
      <c r="N37" s="26"/>
      <c r="O37" s="129">
        <v>43739</v>
      </c>
      <c r="P37" s="44">
        <f t="shared" si="1"/>
        <v>12000</v>
      </c>
      <c r="Q37" s="44">
        <v>12000</v>
      </c>
      <c r="R37" s="44"/>
      <c r="S37" s="26"/>
      <c r="T37" s="153"/>
      <c r="U37" s="153"/>
      <c r="V37" s="153"/>
      <c r="W37" s="153"/>
      <c r="X37" s="153"/>
      <c r="Y37" s="153"/>
      <c r="Z37" s="153"/>
      <c r="AA37" s="153"/>
    </row>
    <row r="38" ht="24" customHeight="1" spans="1:27">
      <c r="A38" s="150">
        <v>32</v>
      </c>
      <c r="B38" s="27" t="s">
        <v>50</v>
      </c>
      <c r="C38" s="100"/>
      <c r="D38" s="26" t="s">
        <v>1945</v>
      </c>
      <c r="E38" s="26" t="s">
        <v>1946</v>
      </c>
      <c r="F38" s="26"/>
      <c r="G38" s="26"/>
      <c r="H38" s="26" t="s">
        <v>1947</v>
      </c>
      <c r="I38" s="26" t="s">
        <v>1732</v>
      </c>
      <c r="J38" s="26">
        <v>400</v>
      </c>
      <c r="K38" s="100">
        <v>25</v>
      </c>
      <c r="L38" s="43">
        <v>10000</v>
      </c>
      <c r="M38" s="26" t="s">
        <v>65</v>
      </c>
      <c r="N38" s="26"/>
      <c r="O38" s="129">
        <v>43556</v>
      </c>
      <c r="P38" s="44">
        <f t="shared" si="1"/>
        <v>10000</v>
      </c>
      <c r="Q38" s="44">
        <v>10000</v>
      </c>
      <c r="R38" s="44"/>
      <c r="S38" s="26"/>
      <c r="T38" s="153"/>
      <c r="U38" s="153"/>
      <c r="V38" s="153"/>
      <c r="W38" s="153"/>
      <c r="X38" s="153"/>
      <c r="Y38" s="153"/>
      <c r="Z38" s="153"/>
      <c r="AA38" s="153"/>
    </row>
    <row r="39" ht="24" customHeight="1" spans="1:27">
      <c r="A39" s="150">
        <v>33</v>
      </c>
      <c r="B39" s="27" t="s">
        <v>50</v>
      </c>
      <c r="C39" s="100"/>
      <c r="D39" s="26" t="s">
        <v>1945</v>
      </c>
      <c r="E39" s="26" t="s">
        <v>1948</v>
      </c>
      <c r="F39" s="26"/>
      <c r="G39" s="26"/>
      <c r="H39" s="26" t="s">
        <v>1949</v>
      </c>
      <c r="I39" s="26" t="s">
        <v>105</v>
      </c>
      <c r="J39" s="26">
        <v>762</v>
      </c>
      <c r="K39" s="100">
        <v>10</v>
      </c>
      <c r="L39" s="43">
        <v>7620</v>
      </c>
      <c r="M39" s="26" t="s">
        <v>65</v>
      </c>
      <c r="N39" s="26"/>
      <c r="O39" s="129">
        <v>43586</v>
      </c>
      <c r="P39" s="44">
        <f t="shared" ref="P39:P62" si="4">SUM(L39)</f>
        <v>7620</v>
      </c>
      <c r="Q39" s="44">
        <v>7620</v>
      </c>
      <c r="R39" s="44"/>
      <c r="S39" s="26"/>
      <c r="T39" s="153"/>
      <c r="U39" s="153"/>
      <c r="V39" s="153"/>
      <c r="W39" s="153"/>
      <c r="X39" s="153"/>
      <c r="Y39" s="153"/>
      <c r="Z39" s="153"/>
      <c r="AA39" s="153"/>
    </row>
    <row r="40" ht="24" customHeight="1" spans="1:27">
      <c r="A40" s="150">
        <v>34</v>
      </c>
      <c r="B40" s="27" t="s">
        <v>50</v>
      </c>
      <c r="C40" s="100"/>
      <c r="D40" s="26" t="s">
        <v>1945</v>
      </c>
      <c r="E40" s="26" t="s">
        <v>1950</v>
      </c>
      <c r="F40" s="26"/>
      <c r="G40" s="26"/>
      <c r="H40" s="26" t="s">
        <v>1951</v>
      </c>
      <c r="I40" s="26" t="s">
        <v>1732</v>
      </c>
      <c r="J40" s="26">
        <v>200</v>
      </c>
      <c r="K40" s="100">
        <v>100</v>
      </c>
      <c r="L40" s="43">
        <v>20000</v>
      </c>
      <c r="M40" s="26" t="s">
        <v>65</v>
      </c>
      <c r="N40" s="26"/>
      <c r="O40" s="129">
        <v>43556</v>
      </c>
      <c r="P40" s="44">
        <f t="shared" si="4"/>
        <v>20000</v>
      </c>
      <c r="Q40" s="44">
        <v>20000</v>
      </c>
      <c r="R40" s="44"/>
      <c r="S40" s="26"/>
      <c r="T40" s="153"/>
      <c r="U40" s="153"/>
      <c r="V40" s="153"/>
      <c r="W40" s="153"/>
      <c r="X40" s="153"/>
      <c r="Y40" s="153"/>
      <c r="Z40" s="153"/>
      <c r="AA40" s="153"/>
    </row>
    <row r="41" ht="24" customHeight="1" spans="1:27">
      <c r="A41" s="150">
        <v>35</v>
      </c>
      <c r="B41" s="27" t="s">
        <v>50</v>
      </c>
      <c r="C41" s="100"/>
      <c r="D41" s="26" t="s">
        <v>1945</v>
      </c>
      <c r="E41" s="26" t="s">
        <v>1952</v>
      </c>
      <c r="F41" s="26"/>
      <c r="G41" s="26"/>
      <c r="H41" s="26" t="s">
        <v>1953</v>
      </c>
      <c r="I41" s="26" t="s">
        <v>125</v>
      </c>
      <c r="J41" s="26">
        <v>400</v>
      </c>
      <c r="K41" s="100">
        <v>25</v>
      </c>
      <c r="L41" s="43">
        <v>10000</v>
      </c>
      <c r="M41" s="26" t="s">
        <v>65</v>
      </c>
      <c r="N41" s="26"/>
      <c r="O41" s="129">
        <v>43709</v>
      </c>
      <c r="P41" s="44">
        <f t="shared" si="4"/>
        <v>10000</v>
      </c>
      <c r="Q41" s="44">
        <v>10000</v>
      </c>
      <c r="R41" s="44"/>
      <c r="S41" s="26"/>
      <c r="T41" s="153"/>
      <c r="U41" s="153"/>
      <c r="V41" s="153"/>
      <c r="W41" s="153"/>
      <c r="X41" s="153"/>
      <c r="Y41" s="153"/>
      <c r="Z41" s="153"/>
      <c r="AA41" s="153"/>
    </row>
    <row r="42" ht="24" customHeight="1" spans="1:27">
      <c r="A42" s="150">
        <v>36</v>
      </c>
      <c r="B42" s="27" t="s">
        <v>50</v>
      </c>
      <c r="C42" s="100"/>
      <c r="D42" s="26" t="s">
        <v>1945</v>
      </c>
      <c r="E42" s="26" t="s">
        <v>1954</v>
      </c>
      <c r="F42" s="26"/>
      <c r="G42" s="26"/>
      <c r="H42" s="26" t="s">
        <v>1955</v>
      </c>
      <c r="I42" s="26" t="s">
        <v>1732</v>
      </c>
      <c r="J42" s="26">
        <v>300</v>
      </c>
      <c r="K42" s="100">
        <v>65</v>
      </c>
      <c r="L42" s="43">
        <v>17620</v>
      </c>
      <c r="M42" s="26" t="s">
        <v>65</v>
      </c>
      <c r="N42" s="26"/>
      <c r="O42" s="129">
        <v>43739</v>
      </c>
      <c r="P42" s="44">
        <f t="shared" si="4"/>
        <v>17620</v>
      </c>
      <c r="Q42" s="44">
        <v>17620</v>
      </c>
      <c r="R42" s="44"/>
      <c r="S42" s="26"/>
      <c r="T42" s="153"/>
      <c r="U42" s="153"/>
      <c r="V42" s="153"/>
      <c r="W42" s="153"/>
      <c r="X42" s="153"/>
      <c r="Y42" s="153"/>
      <c r="Z42" s="153"/>
      <c r="AA42" s="153"/>
    </row>
    <row r="43" ht="24" customHeight="1" spans="1:27">
      <c r="A43" s="150">
        <v>37</v>
      </c>
      <c r="B43" s="27" t="s">
        <v>50</v>
      </c>
      <c r="C43" s="100"/>
      <c r="D43" s="26" t="s">
        <v>1945</v>
      </c>
      <c r="E43" s="26" t="s">
        <v>1956</v>
      </c>
      <c r="F43" s="26"/>
      <c r="G43" s="26"/>
      <c r="H43" s="26" t="s">
        <v>1957</v>
      </c>
      <c r="I43" s="26" t="s">
        <v>1732</v>
      </c>
      <c r="J43" s="26">
        <v>250</v>
      </c>
      <c r="K43" s="100">
        <v>40</v>
      </c>
      <c r="L43" s="43">
        <v>10000</v>
      </c>
      <c r="M43" s="26" t="s">
        <v>65</v>
      </c>
      <c r="N43" s="26"/>
      <c r="O43" s="129">
        <v>43678</v>
      </c>
      <c r="P43" s="44">
        <f t="shared" si="4"/>
        <v>10000</v>
      </c>
      <c r="Q43" s="44">
        <v>10000</v>
      </c>
      <c r="R43" s="44"/>
      <c r="S43" s="26"/>
      <c r="T43" s="153"/>
      <c r="U43" s="153"/>
      <c r="V43" s="153"/>
      <c r="W43" s="153"/>
      <c r="X43" s="153"/>
      <c r="Y43" s="153"/>
      <c r="Z43" s="153"/>
      <c r="AA43" s="153"/>
    </row>
    <row r="44" ht="24" customHeight="1" spans="1:27">
      <c r="A44" s="150">
        <v>38</v>
      </c>
      <c r="B44" s="27" t="s">
        <v>50</v>
      </c>
      <c r="C44" s="27"/>
      <c r="D44" s="26" t="s">
        <v>1958</v>
      </c>
      <c r="E44" s="26" t="s">
        <v>898</v>
      </c>
      <c r="F44" s="26" t="s">
        <v>1959</v>
      </c>
      <c r="G44" s="26" t="s">
        <v>1960</v>
      </c>
      <c r="H44" s="26" t="s">
        <v>1961</v>
      </c>
      <c r="I44" s="26" t="s">
        <v>1732</v>
      </c>
      <c r="J44" s="26">
        <v>300</v>
      </c>
      <c r="K44" s="100">
        <v>36</v>
      </c>
      <c r="L44" s="43">
        <f t="shared" ref="L44:L50" si="5">SUM(J44*K44)</f>
        <v>10800</v>
      </c>
      <c r="M44" s="26" t="s">
        <v>65</v>
      </c>
      <c r="N44" s="26"/>
      <c r="O44" s="129">
        <v>43525</v>
      </c>
      <c r="P44" s="44">
        <f t="shared" si="4"/>
        <v>10800</v>
      </c>
      <c r="Q44" s="44">
        <v>10800</v>
      </c>
      <c r="R44" s="44"/>
      <c r="S44" s="26"/>
      <c r="T44" s="154"/>
      <c r="U44" s="153"/>
      <c r="V44" s="153"/>
      <c r="W44" s="153"/>
      <c r="X44" s="153"/>
      <c r="Y44" s="153"/>
      <c r="Z44" s="155"/>
      <c r="AA44" s="155"/>
    </row>
    <row r="45" ht="24" customHeight="1" spans="1:27">
      <c r="A45" s="150">
        <v>39</v>
      </c>
      <c r="B45" s="27" t="s">
        <v>50</v>
      </c>
      <c r="C45" s="27"/>
      <c r="D45" s="26" t="s">
        <v>1958</v>
      </c>
      <c r="E45" s="26" t="s">
        <v>898</v>
      </c>
      <c r="F45" s="26" t="s">
        <v>1962</v>
      </c>
      <c r="G45" s="26"/>
      <c r="H45" s="26" t="s">
        <v>1963</v>
      </c>
      <c r="I45" s="26" t="s">
        <v>1732</v>
      </c>
      <c r="J45" s="100">
        <v>450</v>
      </c>
      <c r="K45" s="100">
        <v>12</v>
      </c>
      <c r="L45" s="43">
        <f t="shared" si="5"/>
        <v>5400</v>
      </c>
      <c r="M45" s="26" t="s">
        <v>65</v>
      </c>
      <c r="N45" s="26"/>
      <c r="O45" s="129">
        <v>43525</v>
      </c>
      <c r="P45" s="44">
        <f t="shared" si="4"/>
        <v>5400</v>
      </c>
      <c r="Q45" s="44">
        <v>5400</v>
      </c>
      <c r="R45" s="44"/>
      <c r="S45" s="26"/>
      <c r="T45" s="154"/>
      <c r="U45" s="153"/>
      <c r="V45" s="153"/>
      <c r="W45" s="153"/>
      <c r="X45" s="153"/>
      <c r="Y45" s="153"/>
      <c r="Z45" s="155"/>
      <c r="AA45" s="155"/>
    </row>
    <row r="46" ht="24" customHeight="1" spans="1:27">
      <c r="A46" s="150">
        <v>40</v>
      </c>
      <c r="B46" s="27" t="s">
        <v>50</v>
      </c>
      <c r="C46" s="27"/>
      <c r="D46" s="26" t="s">
        <v>1958</v>
      </c>
      <c r="E46" s="26" t="s">
        <v>898</v>
      </c>
      <c r="F46" s="26" t="s">
        <v>1964</v>
      </c>
      <c r="G46" s="26"/>
      <c r="H46" s="26" t="s">
        <v>1965</v>
      </c>
      <c r="I46" s="26" t="s">
        <v>1732</v>
      </c>
      <c r="J46" s="100">
        <v>400</v>
      </c>
      <c r="K46" s="100">
        <v>12</v>
      </c>
      <c r="L46" s="43">
        <f t="shared" si="5"/>
        <v>4800</v>
      </c>
      <c r="M46" s="26" t="s">
        <v>65</v>
      </c>
      <c r="N46" s="26"/>
      <c r="O46" s="129">
        <v>43525</v>
      </c>
      <c r="P46" s="44">
        <f t="shared" si="4"/>
        <v>4800</v>
      </c>
      <c r="Q46" s="44">
        <v>4800</v>
      </c>
      <c r="R46" s="44"/>
      <c r="S46" s="26"/>
      <c r="T46" s="154"/>
      <c r="U46" s="153"/>
      <c r="V46" s="153"/>
      <c r="W46" s="153"/>
      <c r="X46" s="153"/>
      <c r="Y46" s="153"/>
      <c r="Z46" s="155"/>
      <c r="AA46" s="155"/>
    </row>
    <row r="47" ht="24" customHeight="1" spans="1:27">
      <c r="A47" s="150">
        <v>41</v>
      </c>
      <c r="B47" s="27" t="s">
        <v>50</v>
      </c>
      <c r="C47" s="27"/>
      <c r="D47" s="26" t="s">
        <v>1958</v>
      </c>
      <c r="E47" s="26" t="s">
        <v>898</v>
      </c>
      <c r="F47" s="26" t="s">
        <v>1966</v>
      </c>
      <c r="G47" s="26"/>
      <c r="H47" s="26" t="s">
        <v>1967</v>
      </c>
      <c r="I47" s="26" t="s">
        <v>1732</v>
      </c>
      <c r="J47" s="100">
        <v>520</v>
      </c>
      <c r="K47" s="100">
        <v>32</v>
      </c>
      <c r="L47" s="43">
        <f t="shared" si="5"/>
        <v>16640</v>
      </c>
      <c r="M47" s="26" t="s">
        <v>65</v>
      </c>
      <c r="N47" s="26"/>
      <c r="O47" s="129">
        <v>43525</v>
      </c>
      <c r="P47" s="44">
        <f t="shared" si="4"/>
        <v>16640</v>
      </c>
      <c r="Q47" s="44">
        <v>16640</v>
      </c>
      <c r="R47" s="44"/>
      <c r="S47" s="26"/>
      <c r="T47" s="154"/>
      <c r="U47" s="153"/>
      <c r="V47" s="153"/>
      <c r="W47" s="153"/>
      <c r="X47" s="153"/>
      <c r="Y47" s="153"/>
      <c r="Z47" s="155"/>
      <c r="AA47" s="155"/>
    </row>
    <row r="48" ht="24" customHeight="1" spans="1:27">
      <c r="A48" s="150">
        <v>42</v>
      </c>
      <c r="B48" s="27" t="s">
        <v>50</v>
      </c>
      <c r="C48" s="27"/>
      <c r="D48" s="26" t="s">
        <v>1958</v>
      </c>
      <c r="E48" s="26" t="s">
        <v>898</v>
      </c>
      <c r="F48" s="79" t="s">
        <v>1968</v>
      </c>
      <c r="G48" s="26"/>
      <c r="H48" s="26" t="s">
        <v>1969</v>
      </c>
      <c r="I48" s="26" t="s">
        <v>1732</v>
      </c>
      <c r="J48" s="26">
        <v>365</v>
      </c>
      <c r="K48" s="100">
        <v>15</v>
      </c>
      <c r="L48" s="43">
        <f t="shared" si="5"/>
        <v>5475</v>
      </c>
      <c r="M48" s="26" t="s">
        <v>65</v>
      </c>
      <c r="N48" s="79"/>
      <c r="O48" s="152">
        <v>43709</v>
      </c>
      <c r="P48" s="44">
        <f t="shared" si="4"/>
        <v>5475</v>
      </c>
      <c r="Q48" s="44">
        <v>5475</v>
      </c>
      <c r="R48" s="44"/>
      <c r="S48" s="26"/>
      <c r="T48" s="154"/>
      <c r="U48" s="153"/>
      <c r="V48" s="153"/>
      <c r="W48" s="153"/>
      <c r="X48" s="153"/>
      <c r="Y48" s="153"/>
      <c r="Z48" s="155"/>
      <c r="AA48" s="155"/>
    </row>
    <row r="49" ht="24" customHeight="1" spans="1:27">
      <c r="A49" s="150">
        <v>43</v>
      </c>
      <c r="B49" s="27" t="s">
        <v>50</v>
      </c>
      <c r="C49" s="27"/>
      <c r="D49" s="26" t="s">
        <v>1958</v>
      </c>
      <c r="E49" s="26" t="s">
        <v>898</v>
      </c>
      <c r="F49" s="79" t="s">
        <v>1970</v>
      </c>
      <c r="G49" s="26"/>
      <c r="H49" s="26" t="s">
        <v>1971</v>
      </c>
      <c r="I49" s="26" t="s">
        <v>1732</v>
      </c>
      <c r="J49" s="26">
        <v>365</v>
      </c>
      <c r="K49" s="100">
        <v>15</v>
      </c>
      <c r="L49" s="43">
        <f t="shared" si="5"/>
        <v>5475</v>
      </c>
      <c r="M49" s="26" t="s">
        <v>65</v>
      </c>
      <c r="N49" s="79"/>
      <c r="O49" s="152">
        <v>43709</v>
      </c>
      <c r="P49" s="44">
        <f t="shared" si="4"/>
        <v>5475</v>
      </c>
      <c r="Q49" s="44">
        <v>5475</v>
      </c>
      <c r="R49" s="44"/>
      <c r="S49" s="26"/>
      <c r="T49" s="154"/>
      <c r="U49" s="153"/>
      <c r="V49" s="153"/>
      <c r="W49" s="153"/>
      <c r="X49" s="153"/>
      <c r="Y49" s="153"/>
      <c r="Z49" s="155"/>
      <c r="AA49" s="155"/>
    </row>
    <row r="50" ht="24" customHeight="1" spans="1:27">
      <c r="A50" s="150">
        <v>44</v>
      </c>
      <c r="B50" s="27" t="s">
        <v>50</v>
      </c>
      <c r="C50" s="27"/>
      <c r="D50" s="26" t="s">
        <v>1958</v>
      </c>
      <c r="E50" s="26" t="s">
        <v>898</v>
      </c>
      <c r="F50" s="79" t="s">
        <v>1972</v>
      </c>
      <c r="G50" s="26"/>
      <c r="H50" s="26" t="s">
        <v>1973</v>
      </c>
      <c r="I50" s="26" t="s">
        <v>1732</v>
      </c>
      <c r="J50" s="26">
        <v>1290</v>
      </c>
      <c r="K50" s="100">
        <v>15</v>
      </c>
      <c r="L50" s="43">
        <f t="shared" si="5"/>
        <v>19350</v>
      </c>
      <c r="M50" s="26" t="s">
        <v>65</v>
      </c>
      <c r="N50" s="79"/>
      <c r="O50" s="152">
        <v>43709</v>
      </c>
      <c r="P50" s="44">
        <f t="shared" si="4"/>
        <v>19350</v>
      </c>
      <c r="Q50" s="44">
        <v>19350</v>
      </c>
      <c r="R50" s="44"/>
      <c r="S50" s="26"/>
      <c r="T50" s="154"/>
      <c r="U50" s="153"/>
      <c r="V50" s="153"/>
      <c r="W50" s="153"/>
      <c r="X50" s="153"/>
      <c r="Y50" s="153"/>
      <c r="Z50" s="155"/>
      <c r="AA50" s="155"/>
    </row>
    <row r="51" ht="24" customHeight="1" spans="1:27">
      <c r="A51" s="150">
        <v>45</v>
      </c>
      <c r="B51" s="27" t="s">
        <v>50</v>
      </c>
      <c r="C51" s="100"/>
      <c r="D51" s="26" t="s">
        <v>1974</v>
      </c>
      <c r="E51" s="26" t="s">
        <v>1174</v>
      </c>
      <c r="F51" s="26">
        <v>1</v>
      </c>
      <c r="G51" s="26" t="s">
        <v>696</v>
      </c>
      <c r="H51" s="26" t="s">
        <v>1174</v>
      </c>
      <c r="I51" s="26" t="s">
        <v>95</v>
      </c>
      <c r="J51" s="26">
        <v>1900</v>
      </c>
      <c r="K51" s="100">
        <v>1</v>
      </c>
      <c r="L51" s="43">
        <f t="shared" ref="L51:L58" si="6">J51*K51</f>
        <v>1900</v>
      </c>
      <c r="M51" s="26" t="s">
        <v>65</v>
      </c>
      <c r="N51" s="26"/>
      <c r="O51" s="129">
        <v>43525</v>
      </c>
      <c r="P51" s="44">
        <f t="shared" si="4"/>
        <v>1900</v>
      </c>
      <c r="Q51" s="44">
        <v>1900</v>
      </c>
      <c r="R51" s="44"/>
      <c r="S51" s="26"/>
      <c r="T51" s="153"/>
      <c r="U51" s="153"/>
      <c r="V51" s="153"/>
      <c r="W51" s="153"/>
      <c r="X51" s="153"/>
      <c r="Y51" s="153"/>
      <c r="Z51" s="153"/>
      <c r="AA51" s="153"/>
    </row>
    <row r="52" ht="24" customHeight="1" spans="1:27">
      <c r="A52" s="150">
        <v>46</v>
      </c>
      <c r="B52" s="27" t="s">
        <v>50</v>
      </c>
      <c r="C52" s="100"/>
      <c r="D52" s="26" t="s">
        <v>1974</v>
      </c>
      <c r="E52" s="26" t="s">
        <v>1975</v>
      </c>
      <c r="F52" s="26">
        <v>2</v>
      </c>
      <c r="G52" s="26" t="s">
        <v>1976</v>
      </c>
      <c r="H52" s="26" t="s">
        <v>1975</v>
      </c>
      <c r="I52" s="26" t="s">
        <v>95</v>
      </c>
      <c r="J52" s="26">
        <v>10000</v>
      </c>
      <c r="K52" s="100">
        <v>1</v>
      </c>
      <c r="L52" s="43">
        <f t="shared" si="6"/>
        <v>10000</v>
      </c>
      <c r="M52" s="26" t="s">
        <v>65</v>
      </c>
      <c r="N52" s="26"/>
      <c r="O52" s="129">
        <v>43497</v>
      </c>
      <c r="P52" s="44">
        <f t="shared" si="4"/>
        <v>10000</v>
      </c>
      <c r="Q52" s="44">
        <v>10000</v>
      </c>
      <c r="R52" s="44"/>
      <c r="S52" s="26"/>
      <c r="T52" s="153"/>
      <c r="U52" s="153"/>
      <c r="V52" s="153"/>
      <c r="W52" s="153"/>
      <c r="X52" s="153"/>
      <c r="Y52" s="153"/>
      <c r="Z52" s="153"/>
      <c r="AA52" s="153"/>
    </row>
    <row r="53" ht="24" customHeight="1" spans="1:27">
      <c r="A53" s="150">
        <v>47</v>
      </c>
      <c r="B53" s="27" t="s">
        <v>50</v>
      </c>
      <c r="C53" s="100"/>
      <c r="D53" s="26" t="s">
        <v>1974</v>
      </c>
      <c r="E53" s="26" t="s">
        <v>1977</v>
      </c>
      <c r="F53" s="26">
        <v>3</v>
      </c>
      <c r="G53" s="26" t="s">
        <v>1976</v>
      </c>
      <c r="H53" s="26" t="s">
        <v>1977</v>
      </c>
      <c r="I53" s="26" t="s">
        <v>114</v>
      </c>
      <c r="J53" s="26">
        <v>1000</v>
      </c>
      <c r="K53" s="100">
        <v>1</v>
      </c>
      <c r="L53" s="43">
        <f t="shared" si="6"/>
        <v>1000</v>
      </c>
      <c r="M53" s="26" t="s">
        <v>65</v>
      </c>
      <c r="N53" s="26"/>
      <c r="O53" s="129">
        <v>43586</v>
      </c>
      <c r="P53" s="44">
        <f t="shared" si="4"/>
        <v>1000</v>
      </c>
      <c r="Q53" s="44">
        <v>1000</v>
      </c>
      <c r="R53" s="44"/>
      <c r="S53" s="26"/>
      <c r="T53" s="153"/>
      <c r="U53" s="153"/>
      <c r="V53" s="153"/>
      <c r="W53" s="153"/>
      <c r="X53" s="153"/>
      <c r="Y53" s="153"/>
      <c r="Z53" s="153"/>
      <c r="AA53" s="153"/>
    </row>
    <row r="54" ht="24" customHeight="1" spans="1:27">
      <c r="A54" s="150">
        <v>48</v>
      </c>
      <c r="B54" s="27" t="s">
        <v>50</v>
      </c>
      <c r="C54" s="100"/>
      <c r="D54" s="26" t="s">
        <v>1974</v>
      </c>
      <c r="E54" s="26" t="s">
        <v>1978</v>
      </c>
      <c r="F54" s="26">
        <v>5</v>
      </c>
      <c r="G54" s="26" t="s">
        <v>1976</v>
      </c>
      <c r="H54" s="26" t="s">
        <v>1978</v>
      </c>
      <c r="I54" s="26" t="s">
        <v>309</v>
      </c>
      <c r="J54" s="26">
        <v>1500</v>
      </c>
      <c r="K54" s="100">
        <v>1</v>
      </c>
      <c r="L54" s="43">
        <f t="shared" si="6"/>
        <v>1500</v>
      </c>
      <c r="M54" s="26" t="s">
        <v>65</v>
      </c>
      <c r="N54" s="26"/>
      <c r="O54" s="129">
        <v>43709</v>
      </c>
      <c r="P54" s="44">
        <f t="shared" si="4"/>
        <v>1500</v>
      </c>
      <c r="Q54" s="44">
        <v>1500</v>
      </c>
      <c r="R54" s="44"/>
      <c r="S54" s="26"/>
      <c r="T54" s="153"/>
      <c r="U54" s="153"/>
      <c r="V54" s="153"/>
      <c r="W54" s="153"/>
      <c r="X54" s="153"/>
      <c r="Y54" s="153"/>
      <c r="Z54" s="153"/>
      <c r="AA54" s="153"/>
    </row>
    <row r="55" ht="24" customHeight="1" spans="1:27">
      <c r="A55" s="150">
        <v>49</v>
      </c>
      <c r="B55" s="27" t="s">
        <v>50</v>
      </c>
      <c r="C55" s="100"/>
      <c r="D55" s="26" t="s">
        <v>1974</v>
      </c>
      <c r="E55" s="26" t="s">
        <v>1979</v>
      </c>
      <c r="F55" s="26">
        <v>6</v>
      </c>
      <c r="G55" s="26" t="s">
        <v>1976</v>
      </c>
      <c r="H55" s="26" t="s">
        <v>1979</v>
      </c>
      <c r="I55" s="26" t="s">
        <v>102</v>
      </c>
      <c r="J55" s="26">
        <v>10</v>
      </c>
      <c r="K55" s="100">
        <v>200</v>
      </c>
      <c r="L55" s="43">
        <f t="shared" si="6"/>
        <v>2000</v>
      </c>
      <c r="M55" s="26" t="s">
        <v>65</v>
      </c>
      <c r="N55" s="26"/>
      <c r="O55" s="129">
        <v>43739</v>
      </c>
      <c r="P55" s="44">
        <f t="shared" si="4"/>
        <v>2000</v>
      </c>
      <c r="Q55" s="44">
        <v>2000</v>
      </c>
      <c r="R55" s="44"/>
      <c r="S55" s="26"/>
      <c r="T55" s="153"/>
      <c r="U55" s="153"/>
      <c r="V55" s="153"/>
      <c r="W55" s="153"/>
      <c r="X55" s="153"/>
      <c r="Y55" s="153"/>
      <c r="Z55" s="153"/>
      <c r="AA55" s="153"/>
    </row>
    <row r="56" ht="24" customHeight="1" spans="1:27">
      <c r="A56" s="150">
        <v>50</v>
      </c>
      <c r="B56" s="27" t="s">
        <v>50</v>
      </c>
      <c r="C56" s="100"/>
      <c r="D56" s="26" t="s">
        <v>1974</v>
      </c>
      <c r="E56" s="26" t="s">
        <v>1352</v>
      </c>
      <c r="F56" s="26">
        <v>7</v>
      </c>
      <c r="G56" s="26" t="s">
        <v>1980</v>
      </c>
      <c r="H56" s="26" t="s">
        <v>1352</v>
      </c>
      <c r="I56" s="26" t="s">
        <v>125</v>
      </c>
      <c r="J56" s="26">
        <v>10</v>
      </c>
      <c r="K56" s="100">
        <v>200</v>
      </c>
      <c r="L56" s="43">
        <f t="shared" si="6"/>
        <v>2000</v>
      </c>
      <c r="M56" s="26" t="s">
        <v>65</v>
      </c>
      <c r="N56" s="26"/>
      <c r="O56" s="129">
        <v>43525</v>
      </c>
      <c r="P56" s="44">
        <f t="shared" si="4"/>
        <v>2000</v>
      </c>
      <c r="Q56" s="44">
        <v>2000</v>
      </c>
      <c r="R56" s="44"/>
      <c r="S56" s="26"/>
      <c r="T56" s="153"/>
      <c r="U56" s="153"/>
      <c r="V56" s="153"/>
      <c r="W56" s="153"/>
      <c r="X56" s="153"/>
      <c r="Y56" s="153"/>
      <c r="Z56" s="153"/>
      <c r="AA56" s="153"/>
    </row>
    <row r="57" ht="24" customHeight="1" spans="1:27">
      <c r="A57" s="150">
        <v>51</v>
      </c>
      <c r="B57" s="27" t="s">
        <v>50</v>
      </c>
      <c r="C57" s="100"/>
      <c r="D57" s="26" t="s">
        <v>1974</v>
      </c>
      <c r="E57" s="26" t="s">
        <v>1981</v>
      </c>
      <c r="F57" s="26">
        <v>8</v>
      </c>
      <c r="G57" s="26" t="s">
        <v>1982</v>
      </c>
      <c r="H57" s="26" t="s">
        <v>1981</v>
      </c>
      <c r="I57" s="26" t="s">
        <v>1732</v>
      </c>
      <c r="J57" s="26">
        <v>20</v>
      </c>
      <c r="K57" s="100">
        <v>100</v>
      </c>
      <c r="L57" s="43">
        <f t="shared" si="6"/>
        <v>2000</v>
      </c>
      <c r="M57" s="26" t="s">
        <v>65</v>
      </c>
      <c r="N57" s="26"/>
      <c r="O57" s="129">
        <v>43800</v>
      </c>
      <c r="P57" s="44">
        <f t="shared" si="4"/>
        <v>2000</v>
      </c>
      <c r="Q57" s="44">
        <v>2000</v>
      </c>
      <c r="R57" s="44"/>
      <c r="S57" s="26"/>
      <c r="T57" s="153"/>
      <c r="U57" s="153"/>
      <c r="V57" s="153"/>
      <c r="W57" s="153"/>
      <c r="X57" s="153"/>
      <c r="Y57" s="153"/>
      <c r="Z57" s="153"/>
      <c r="AA57" s="153"/>
    </row>
    <row r="58" ht="24" customHeight="1" spans="1:27">
      <c r="A58" s="150">
        <v>52</v>
      </c>
      <c r="B58" s="27" t="s">
        <v>50</v>
      </c>
      <c r="C58" s="100"/>
      <c r="D58" s="26" t="s">
        <v>1974</v>
      </c>
      <c r="E58" s="26" t="s">
        <v>1983</v>
      </c>
      <c r="F58" s="26">
        <v>9</v>
      </c>
      <c r="G58" s="26" t="s">
        <v>586</v>
      </c>
      <c r="H58" s="26" t="s">
        <v>1641</v>
      </c>
      <c r="I58" s="26" t="s">
        <v>125</v>
      </c>
      <c r="J58" s="26">
        <v>20</v>
      </c>
      <c r="K58" s="100">
        <v>150</v>
      </c>
      <c r="L58" s="43">
        <f t="shared" si="6"/>
        <v>3000</v>
      </c>
      <c r="M58" s="26" t="s">
        <v>65</v>
      </c>
      <c r="N58" s="26"/>
      <c r="O58" s="129">
        <v>43709</v>
      </c>
      <c r="P58" s="44">
        <f t="shared" si="4"/>
        <v>3000</v>
      </c>
      <c r="Q58" s="44">
        <v>3000</v>
      </c>
      <c r="R58" s="44"/>
      <c r="S58" s="26"/>
      <c r="T58" s="153"/>
      <c r="U58" s="153"/>
      <c r="V58" s="153"/>
      <c r="W58" s="153"/>
      <c r="X58" s="153"/>
      <c r="Y58" s="153"/>
      <c r="Z58" s="153"/>
      <c r="AA58" s="153"/>
    </row>
    <row r="59" ht="24" customHeight="1" spans="1:27">
      <c r="A59" s="150">
        <v>53</v>
      </c>
      <c r="B59" s="27" t="s">
        <v>50</v>
      </c>
      <c r="C59" s="27"/>
      <c r="D59" s="26" t="s">
        <v>1984</v>
      </c>
      <c r="E59" s="26" t="s">
        <v>1985</v>
      </c>
      <c r="F59" s="26" t="s">
        <v>1986</v>
      </c>
      <c r="G59" s="26" t="s">
        <v>1980</v>
      </c>
      <c r="H59" s="26" t="s">
        <v>1985</v>
      </c>
      <c r="I59" s="26" t="s">
        <v>125</v>
      </c>
      <c r="J59" s="26">
        <v>120</v>
      </c>
      <c r="K59" s="100">
        <v>100</v>
      </c>
      <c r="L59" s="43">
        <f>SUM(J59*K59)</f>
        <v>12000</v>
      </c>
      <c r="M59" s="26" t="s">
        <v>65</v>
      </c>
      <c r="N59" s="26"/>
      <c r="O59" s="129">
        <v>43586</v>
      </c>
      <c r="P59" s="44">
        <f t="shared" si="4"/>
        <v>12000</v>
      </c>
      <c r="Q59" s="44">
        <v>12000</v>
      </c>
      <c r="R59" s="44"/>
      <c r="S59" s="26"/>
      <c r="T59" s="154"/>
      <c r="U59" s="153"/>
      <c r="V59" s="153"/>
      <c r="W59" s="153"/>
      <c r="X59" s="153"/>
      <c r="Y59" s="153"/>
      <c r="Z59" s="155"/>
      <c r="AA59" s="155"/>
    </row>
    <row r="60" ht="24" customHeight="1" spans="1:27">
      <c r="A60" s="150">
        <v>54</v>
      </c>
      <c r="B60" s="27" t="s">
        <v>50</v>
      </c>
      <c r="C60" s="27"/>
      <c r="D60" s="26" t="s">
        <v>1984</v>
      </c>
      <c r="E60" s="26" t="s">
        <v>1987</v>
      </c>
      <c r="F60" s="26"/>
      <c r="G60" s="26" t="s">
        <v>1976</v>
      </c>
      <c r="H60" s="26" t="s">
        <v>1987</v>
      </c>
      <c r="I60" s="26" t="s">
        <v>1732</v>
      </c>
      <c r="J60" s="26">
        <v>500</v>
      </c>
      <c r="K60" s="100">
        <v>36</v>
      </c>
      <c r="L60" s="43">
        <v>18000</v>
      </c>
      <c r="M60" s="26" t="s">
        <v>65</v>
      </c>
      <c r="N60" s="26"/>
      <c r="O60" s="129">
        <v>43556</v>
      </c>
      <c r="P60" s="44">
        <f t="shared" si="4"/>
        <v>18000</v>
      </c>
      <c r="Q60" s="44">
        <v>18000</v>
      </c>
      <c r="R60" s="44"/>
      <c r="S60" s="26"/>
      <c r="T60" s="154"/>
      <c r="U60" s="153"/>
      <c r="V60" s="153"/>
      <c r="W60" s="153"/>
      <c r="X60" s="153"/>
      <c r="Y60" s="153"/>
      <c r="Z60" s="155"/>
      <c r="AA60" s="155"/>
    </row>
    <row r="61" ht="24" customHeight="1" spans="1:27">
      <c r="A61" s="150">
        <v>55</v>
      </c>
      <c r="B61" s="27" t="s">
        <v>50</v>
      </c>
      <c r="C61" s="27"/>
      <c r="D61" s="26" t="s">
        <v>1984</v>
      </c>
      <c r="E61" s="26" t="s">
        <v>1988</v>
      </c>
      <c r="F61" s="26" t="s">
        <v>1989</v>
      </c>
      <c r="G61" s="26" t="s">
        <v>586</v>
      </c>
      <c r="H61" s="26" t="s">
        <v>1988</v>
      </c>
      <c r="I61" s="26" t="s">
        <v>64</v>
      </c>
      <c r="J61" s="26">
        <v>6000</v>
      </c>
      <c r="K61" s="100">
        <v>3</v>
      </c>
      <c r="L61" s="43">
        <f>SUM(J61*K61)</f>
        <v>18000</v>
      </c>
      <c r="M61" s="26" t="s">
        <v>65</v>
      </c>
      <c r="N61" s="26"/>
      <c r="O61" s="129">
        <v>43710</v>
      </c>
      <c r="P61" s="44">
        <f t="shared" si="4"/>
        <v>18000</v>
      </c>
      <c r="Q61" s="44">
        <v>18000</v>
      </c>
      <c r="R61" s="44"/>
      <c r="S61" s="26"/>
      <c r="T61" s="154"/>
      <c r="U61" s="153"/>
      <c r="V61" s="153"/>
      <c r="W61" s="153"/>
      <c r="X61" s="153"/>
      <c r="Y61" s="153"/>
      <c r="Z61" s="155"/>
      <c r="AA61" s="155"/>
    </row>
    <row r="62" ht="24" customHeight="1" spans="1:27">
      <c r="A62" s="150">
        <v>56</v>
      </c>
      <c r="B62" s="27" t="s">
        <v>50</v>
      </c>
      <c r="C62" s="27"/>
      <c r="D62" s="26" t="s">
        <v>1984</v>
      </c>
      <c r="E62" s="26" t="s">
        <v>1288</v>
      </c>
      <c r="F62" s="26"/>
      <c r="G62" s="26" t="s">
        <v>1980</v>
      </c>
      <c r="H62" s="26" t="s">
        <v>1288</v>
      </c>
      <c r="I62" s="26" t="s">
        <v>105</v>
      </c>
      <c r="J62" s="26">
        <v>1500</v>
      </c>
      <c r="K62" s="100">
        <v>6</v>
      </c>
      <c r="L62" s="43">
        <f>SUM(J62*K62)</f>
        <v>9000</v>
      </c>
      <c r="M62" s="26" t="s">
        <v>65</v>
      </c>
      <c r="N62" s="26"/>
      <c r="O62" s="129">
        <v>43741</v>
      </c>
      <c r="P62" s="44">
        <f t="shared" si="4"/>
        <v>9000</v>
      </c>
      <c r="Q62" s="44">
        <v>9000</v>
      </c>
      <c r="R62" s="44"/>
      <c r="S62" s="26"/>
      <c r="T62" s="154"/>
      <c r="U62" s="153"/>
      <c r="V62" s="153"/>
      <c r="W62" s="153"/>
      <c r="X62" s="153"/>
      <c r="Y62" s="153"/>
      <c r="Z62" s="155"/>
      <c r="AA62" s="155"/>
    </row>
    <row r="63" ht="24" customHeight="1" spans="1:27">
      <c r="A63" s="150">
        <v>57</v>
      </c>
      <c r="B63" s="27" t="s">
        <v>50</v>
      </c>
      <c r="C63" s="100"/>
      <c r="D63" s="26" t="s">
        <v>1990</v>
      </c>
      <c r="E63" s="26" t="s">
        <v>833</v>
      </c>
      <c r="F63" s="26">
        <v>1</v>
      </c>
      <c r="G63" s="26" t="s">
        <v>696</v>
      </c>
      <c r="H63" s="26" t="s">
        <v>833</v>
      </c>
      <c r="I63" s="26" t="s">
        <v>95</v>
      </c>
      <c r="J63" s="26">
        <v>10000</v>
      </c>
      <c r="K63" s="100">
        <v>1</v>
      </c>
      <c r="L63" s="43">
        <v>10000</v>
      </c>
      <c r="M63" s="26" t="s">
        <v>65</v>
      </c>
      <c r="N63" s="26"/>
      <c r="O63" s="129">
        <v>43586</v>
      </c>
      <c r="P63" s="44">
        <v>10000</v>
      </c>
      <c r="Q63" s="44">
        <v>10000</v>
      </c>
      <c r="R63" s="44"/>
      <c r="S63" s="26"/>
      <c r="T63" s="153"/>
      <c r="U63" s="153"/>
      <c r="V63" s="153"/>
      <c r="W63" s="153"/>
      <c r="X63" s="153"/>
      <c r="Y63" s="153"/>
      <c r="Z63" s="153"/>
      <c r="AA63" s="153"/>
    </row>
    <row r="64" ht="24" customHeight="1" spans="1:27">
      <c r="A64" s="150">
        <v>58</v>
      </c>
      <c r="B64" s="27" t="s">
        <v>50</v>
      </c>
      <c r="C64" s="100"/>
      <c r="D64" s="26" t="s">
        <v>1990</v>
      </c>
      <c r="E64" s="26" t="s">
        <v>1991</v>
      </c>
      <c r="F64" s="26">
        <v>2</v>
      </c>
      <c r="G64" s="26" t="s">
        <v>1976</v>
      </c>
      <c r="H64" s="26" t="s">
        <v>1991</v>
      </c>
      <c r="I64" s="26" t="s">
        <v>1732</v>
      </c>
      <c r="J64" s="26">
        <v>50</v>
      </c>
      <c r="K64" s="100">
        <v>16</v>
      </c>
      <c r="L64" s="43">
        <v>8000</v>
      </c>
      <c r="M64" s="26" t="s">
        <v>65</v>
      </c>
      <c r="N64" s="26"/>
      <c r="O64" s="129">
        <v>43525</v>
      </c>
      <c r="P64" s="44">
        <v>8000</v>
      </c>
      <c r="Q64" s="44">
        <v>8000</v>
      </c>
      <c r="R64" s="44"/>
      <c r="S64" s="26"/>
      <c r="T64" s="153"/>
      <c r="U64" s="153"/>
      <c r="V64" s="153"/>
      <c r="W64" s="153"/>
      <c r="X64" s="153"/>
      <c r="Y64" s="153"/>
      <c r="Z64" s="153"/>
      <c r="AA64" s="153"/>
    </row>
    <row r="65" ht="24" customHeight="1" spans="1:27">
      <c r="A65" s="150">
        <v>59</v>
      </c>
      <c r="B65" s="27" t="s">
        <v>50</v>
      </c>
      <c r="C65" s="100"/>
      <c r="D65" s="26" t="s">
        <v>1990</v>
      </c>
      <c r="E65" s="26" t="s">
        <v>1992</v>
      </c>
      <c r="F65" s="26">
        <v>3</v>
      </c>
      <c r="G65" s="26" t="s">
        <v>1976</v>
      </c>
      <c r="H65" s="26" t="s">
        <v>1992</v>
      </c>
      <c r="I65" s="26" t="s">
        <v>1928</v>
      </c>
      <c r="J65" s="26">
        <v>3000</v>
      </c>
      <c r="K65" s="100">
        <v>1</v>
      </c>
      <c r="L65" s="43">
        <f>J65*K65</f>
        <v>3000</v>
      </c>
      <c r="M65" s="26" t="s">
        <v>65</v>
      </c>
      <c r="N65" s="26"/>
      <c r="O65" s="129">
        <v>43556</v>
      </c>
      <c r="P65" s="44">
        <v>3000</v>
      </c>
      <c r="Q65" s="44">
        <v>3000</v>
      </c>
      <c r="R65" s="44"/>
      <c r="S65" s="26"/>
      <c r="T65" s="153"/>
      <c r="U65" s="153"/>
      <c r="V65" s="153"/>
      <c r="W65" s="153"/>
      <c r="X65" s="153"/>
      <c r="Y65" s="153"/>
      <c r="Z65" s="153"/>
      <c r="AA65" s="153"/>
    </row>
    <row r="66" ht="24" customHeight="1" spans="1:27">
      <c r="A66" s="150">
        <v>60</v>
      </c>
      <c r="B66" s="27" t="s">
        <v>50</v>
      </c>
      <c r="C66" s="100"/>
      <c r="D66" s="26" t="s">
        <v>1990</v>
      </c>
      <c r="E66" s="26" t="s">
        <v>1993</v>
      </c>
      <c r="F66" s="26">
        <v>4</v>
      </c>
      <c r="G66" s="26" t="s">
        <v>1976</v>
      </c>
      <c r="H66" s="26" t="s">
        <v>1993</v>
      </c>
      <c r="I66" s="26" t="s">
        <v>1732</v>
      </c>
      <c r="J66" s="26">
        <v>270</v>
      </c>
      <c r="K66" s="100">
        <v>100</v>
      </c>
      <c r="L66" s="43">
        <f>J66*K66</f>
        <v>27000</v>
      </c>
      <c r="M66" s="26" t="s">
        <v>65</v>
      </c>
      <c r="N66" s="26"/>
      <c r="O66" s="129">
        <v>43747</v>
      </c>
      <c r="P66" s="44">
        <v>27000</v>
      </c>
      <c r="Q66" s="44">
        <v>27000</v>
      </c>
      <c r="R66" s="44"/>
      <c r="S66" s="26"/>
      <c r="T66" s="153"/>
      <c r="U66" s="153"/>
      <c r="V66" s="153"/>
      <c r="W66" s="153"/>
      <c r="X66" s="153"/>
      <c r="Y66" s="153"/>
      <c r="Z66" s="153"/>
      <c r="AA66" s="153"/>
    </row>
    <row r="67" ht="24" customHeight="1" spans="1:27">
      <c r="A67" s="150">
        <v>61</v>
      </c>
      <c r="B67" s="27" t="s">
        <v>50</v>
      </c>
      <c r="C67" s="100"/>
      <c r="D67" s="26" t="s">
        <v>1994</v>
      </c>
      <c r="E67" s="26" t="s">
        <v>1995</v>
      </c>
      <c r="F67" s="26">
        <v>201901</v>
      </c>
      <c r="G67" s="26"/>
      <c r="H67" s="26" t="s">
        <v>1791</v>
      </c>
      <c r="I67" s="26" t="s">
        <v>1732</v>
      </c>
      <c r="J67" s="26">
        <v>5500</v>
      </c>
      <c r="K67" s="100">
        <v>1</v>
      </c>
      <c r="L67" s="43">
        <f t="shared" ref="L67:L78" si="7">SUM(J67*K67)</f>
        <v>5500</v>
      </c>
      <c r="M67" s="26" t="s">
        <v>65</v>
      </c>
      <c r="N67" s="26"/>
      <c r="O67" s="129">
        <v>43544</v>
      </c>
      <c r="P67" s="44">
        <f>SUM(L67)</f>
        <v>5500</v>
      </c>
      <c r="Q67" s="44">
        <v>5500</v>
      </c>
      <c r="R67" s="44"/>
      <c r="S67" s="26"/>
      <c r="T67" s="153"/>
      <c r="U67" s="153"/>
      <c r="V67" s="153"/>
      <c r="W67" s="153"/>
      <c r="X67" s="153"/>
      <c r="Y67" s="153"/>
      <c r="Z67" s="153"/>
      <c r="AA67" s="153"/>
    </row>
    <row r="68" ht="24" customHeight="1" spans="1:27">
      <c r="A68" s="150">
        <v>62</v>
      </c>
      <c r="B68" s="151" t="s">
        <v>50</v>
      </c>
      <c r="C68" s="100"/>
      <c r="D68" s="26" t="s">
        <v>1994</v>
      </c>
      <c r="E68" s="26" t="s">
        <v>382</v>
      </c>
      <c r="F68" s="26">
        <v>201902</v>
      </c>
      <c r="G68" s="26"/>
      <c r="H68" s="26" t="s">
        <v>1996</v>
      </c>
      <c r="I68" s="26" t="s">
        <v>989</v>
      </c>
      <c r="J68" s="26">
        <v>1500</v>
      </c>
      <c r="K68" s="100">
        <v>1</v>
      </c>
      <c r="L68" s="43">
        <f t="shared" si="7"/>
        <v>1500</v>
      </c>
      <c r="M68" s="26" t="s">
        <v>65</v>
      </c>
      <c r="N68" s="79"/>
      <c r="O68" s="129">
        <v>43558</v>
      </c>
      <c r="P68" s="44">
        <f>SUM(L68)</f>
        <v>1500</v>
      </c>
      <c r="Q68" s="44">
        <v>1500</v>
      </c>
      <c r="R68" s="44"/>
      <c r="S68" s="26"/>
      <c r="T68" s="153"/>
      <c r="U68" s="153"/>
      <c r="V68" s="153"/>
      <c r="W68" s="153"/>
      <c r="X68" s="153"/>
      <c r="Y68" s="153"/>
      <c r="Z68" s="153"/>
      <c r="AA68" s="153"/>
    </row>
    <row r="69" ht="24" customHeight="1" spans="1:27">
      <c r="A69" s="150">
        <v>63</v>
      </c>
      <c r="B69" s="151" t="s">
        <v>50</v>
      </c>
      <c r="C69" s="100"/>
      <c r="D69" s="26" t="s">
        <v>1994</v>
      </c>
      <c r="E69" s="26" t="s">
        <v>1997</v>
      </c>
      <c r="F69" s="26">
        <v>201903</v>
      </c>
      <c r="G69" s="26"/>
      <c r="H69" s="26" t="s">
        <v>1998</v>
      </c>
      <c r="I69" s="26" t="s">
        <v>125</v>
      </c>
      <c r="J69" s="26">
        <v>150</v>
      </c>
      <c r="K69" s="100">
        <v>10</v>
      </c>
      <c r="L69" s="43">
        <f t="shared" si="7"/>
        <v>1500</v>
      </c>
      <c r="M69" s="26" t="s">
        <v>65</v>
      </c>
      <c r="N69" s="79"/>
      <c r="O69" s="129">
        <v>43558</v>
      </c>
      <c r="P69" s="44">
        <f>SUM(L69)</f>
        <v>1500</v>
      </c>
      <c r="Q69" s="44">
        <v>1500</v>
      </c>
      <c r="R69" s="44"/>
      <c r="S69" s="26"/>
      <c r="T69" s="153"/>
      <c r="U69" s="153"/>
      <c r="V69" s="153"/>
      <c r="W69" s="153"/>
      <c r="X69" s="153"/>
      <c r="Y69" s="153"/>
      <c r="Z69" s="153"/>
      <c r="AA69" s="153"/>
    </row>
    <row r="70" ht="24" customHeight="1" spans="1:27">
      <c r="A70" s="150">
        <v>64</v>
      </c>
      <c r="B70" s="151" t="s">
        <v>50</v>
      </c>
      <c r="C70" s="100"/>
      <c r="D70" s="26" t="s">
        <v>1994</v>
      </c>
      <c r="E70" s="26" t="s">
        <v>899</v>
      </c>
      <c r="F70" s="26">
        <v>201904</v>
      </c>
      <c r="G70" s="26"/>
      <c r="H70" s="26" t="s">
        <v>1999</v>
      </c>
      <c r="I70" s="26" t="s">
        <v>1732</v>
      </c>
      <c r="J70" s="26">
        <v>500</v>
      </c>
      <c r="K70" s="100">
        <v>2</v>
      </c>
      <c r="L70" s="43">
        <f t="shared" si="7"/>
        <v>1000</v>
      </c>
      <c r="M70" s="26" t="s">
        <v>65</v>
      </c>
      <c r="N70" s="79"/>
      <c r="O70" s="129">
        <v>43558</v>
      </c>
      <c r="P70" s="44">
        <f>SUM(L70)</f>
        <v>1000</v>
      </c>
      <c r="Q70" s="44">
        <v>1000</v>
      </c>
      <c r="R70" s="44"/>
      <c r="S70" s="26"/>
      <c r="T70" s="153"/>
      <c r="U70" s="153"/>
      <c r="V70" s="153"/>
      <c r="W70" s="153"/>
      <c r="X70" s="153"/>
      <c r="Y70" s="153"/>
      <c r="Z70" s="153"/>
      <c r="AA70" s="153"/>
    </row>
    <row r="71" ht="24" customHeight="1" spans="1:27">
      <c r="A71" s="150">
        <v>65</v>
      </c>
      <c r="B71" s="151" t="s">
        <v>50</v>
      </c>
      <c r="C71" s="100"/>
      <c r="D71" s="26" t="s">
        <v>1994</v>
      </c>
      <c r="E71" s="26" t="s">
        <v>2000</v>
      </c>
      <c r="F71" s="26">
        <v>201905</v>
      </c>
      <c r="G71" s="26"/>
      <c r="H71" s="26" t="s">
        <v>2001</v>
      </c>
      <c r="I71" s="26" t="s">
        <v>125</v>
      </c>
      <c r="J71" s="26">
        <v>2000</v>
      </c>
      <c r="K71" s="100">
        <v>1</v>
      </c>
      <c r="L71" s="43">
        <f t="shared" si="7"/>
        <v>2000</v>
      </c>
      <c r="M71" s="26" t="s">
        <v>65</v>
      </c>
      <c r="N71" s="79"/>
      <c r="O71" s="129">
        <v>43739</v>
      </c>
      <c r="P71" s="44">
        <v>2000</v>
      </c>
      <c r="Q71" s="44">
        <v>2000</v>
      </c>
      <c r="R71" s="44"/>
      <c r="S71" s="26"/>
      <c r="T71" s="153"/>
      <c r="U71" s="153"/>
      <c r="V71" s="153"/>
      <c r="W71" s="153"/>
      <c r="X71" s="153"/>
      <c r="Y71" s="153"/>
      <c r="Z71" s="153"/>
      <c r="AA71" s="153"/>
    </row>
    <row r="72" ht="24" customHeight="1" spans="1:27">
      <c r="A72" s="150">
        <v>66</v>
      </c>
      <c r="B72" s="151" t="s">
        <v>50</v>
      </c>
      <c r="C72" s="100"/>
      <c r="D72" s="26" t="s">
        <v>1994</v>
      </c>
      <c r="E72" s="26" t="s">
        <v>115</v>
      </c>
      <c r="F72" s="26">
        <v>201906</v>
      </c>
      <c r="G72" s="26"/>
      <c r="H72" s="26" t="s">
        <v>2002</v>
      </c>
      <c r="I72" s="26" t="s">
        <v>64</v>
      </c>
      <c r="J72" s="26">
        <v>8000</v>
      </c>
      <c r="K72" s="100">
        <v>1</v>
      </c>
      <c r="L72" s="43">
        <f t="shared" si="7"/>
        <v>8000</v>
      </c>
      <c r="M72" s="26" t="s">
        <v>65</v>
      </c>
      <c r="N72" s="79"/>
      <c r="O72" s="129">
        <v>43761</v>
      </c>
      <c r="P72" s="44">
        <f t="shared" ref="P72:P78" si="8">SUM(L72)</f>
        <v>8000</v>
      </c>
      <c r="Q72" s="44">
        <v>8000</v>
      </c>
      <c r="R72" s="44"/>
      <c r="S72" s="26"/>
      <c r="T72" s="153"/>
      <c r="U72" s="153"/>
      <c r="V72" s="153"/>
      <c r="W72" s="153"/>
      <c r="X72" s="153"/>
      <c r="Y72" s="153"/>
      <c r="Z72" s="153"/>
      <c r="AA72" s="153"/>
    </row>
    <row r="73" ht="24" customHeight="1" spans="1:27">
      <c r="A73" s="150">
        <v>67</v>
      </c>
      <c r="B73" s="27" t="s">
        <v>50</v>
      </c>
      <c r="C73" s="100"/>
      <c r="D73" s="26" t="s">
        <v>2003</v>
      </c>
      <c r="E73" s="26" t="s">
        <v>96</v>
      </c>
      <c r="F73" s="26">
        <v>10001</v>
      </c>
      <c r="G73" s="26" t="s">
        <v>696</v>
      </c>
      <c r="H73" s="26" t="s">
        <v>96</v>
      </c>
      <c r="I73" s="26" t="s">
        <v>64</v>
      </c>
      <c r="J73" s="26">
        <v>3098</v>
      </c>
      <c r="K73" s="100">
        <v>1</v>
      </c>
      <c r="L73" s="43">
        <f t="shared" si="7"/>
        <v>3098</v>
      </c>
      <c r="M73" s="26" t="s">
        <v>65</v>
      </c>
      <c r="N73" s="26"/>
      <c r="O73" s="129">
        <v>43556</v>
      </c>
      <c r="P73" s="44">
        <f t="shared" si="8"/>
        <v>3098</v>
      </c>
      <c r="Q73" s="44">
        <v>3098</v>
      </c>
      <c r="R73" s="44"/>
      <c r="S73" s="26"/>
      <c r="T73" s="153"/>
      <c r="U73" s="153"/>
      <c r="V73" s="153"/>
      <c r="W73" s="153"/>
      <c r="X73" s="153"/>
      <c r="Y73" s="153"/>
      <c r="Z73" s="153"/>
      <c r="AA73" s="153"/>
    </row>
    <row r="74" ht="24" customHeight="1" spans="1:27">
      <c r="A74" s="150">
        <v>68</v>
      </c>
      <c r="B74" s="27" t="s">
        <v>50</v>
      </c>
      <c r="C74" s="100"/>
      <c r="D74" s="26" t="s">
        <v>2003</v>
      </c>
      <c r="E74" s="26" t="s">
        <v>517</v>
      </c>
      <c r="F74" s="26">
        <v>10002</v>
      </c>
      <c r="G74" s="26" t="s">
        <v>2004</v>
      </c>
      <c r="H74" s="26" t="s">
        <v>517</v>
      </c>
      <c r="I74" s="26" t="s">
        <v>105</v>
      </c>
      <c r="J74" s="26">
        <v>300</v>
      </c>
      <c r="K74" s="100">
        <v>3</v>
      </c>
      <c r="L74" s="43">
        <f t="shared" si="7"/>
        <v>900</v>
      </c>
      <c r="M74" s="26" t="s">
        <v>65</v>
      </c>
      <c r="N74" s="26"/>
      <c r="O74" s="129">
        <v>43556</v>
      </c>
      <c r="P74" s="44">
        <f t="shared" si="8"/>
        <v>900</v>
      </c>
      <c r="Q74" s="44">
        <v>900</v>
      </c>
      <c r="R74" s="44"/>
      <c r="S74" s="26"/>
      <c r="T74" s="153"/>
      <c r="U74" s="153"/>
      <c r="V74" s="153"/>
      <c r="W74" s="153"/>
      <c r="X74" s="153"/>
      <c r="Y74" s="153"/>
      <c r="Z74" s="153"/>
      <c r="AA74" s="153"/>
    </row>
    <row r="75" ht="24" customHeight="1" spans="1:27">
      <c r="A75" s="150">
        <v>69</v>
      </c>
      <c r="B75" s="27" t="s">
        <v>50</v>
      </c>
      <c r="C75" s="100"/>
      <c r="D75" s="26" t="s">
        <v>2003</v>
      </c>
      <c r="E75" s="26" t="s">
        <v>2005</v>
      </c>
      <c r="F75" s="26">
        <v>10004</v>
      </c>
      <c r="G75" s="26" t="s">
        <v>586</v>
      </c>
      <c r="H75" s="26" t="s">
        <v>2005</v>
      </c>
      <c r="I75" s="26" t="s">
        <v>125</v>
      </c>
      <c r="J75" s="26">
        <v>200</v>
      </c>
      <c r="K75" s="100">
        <v>6</v>
      </c>
      <c r="L75" s="43">
        <f t="shared" si="7"/>
        <v>1200</v>
      </c>
      <c r="M75" s="26" t="s">
        <v>65</v>
      </c>
      <c r="N75" s="26"/>
      <c r="O75" s="129">
        <v>43586</v>
      </c>
      <c r="P75" s="44">
        <f t="shared" si="8"/>
        <v>1200</v>
      </c>
      <c r="Q75" s="44">
        <v>1200</v>
      </c>
      <c r="R75" s="44"/>
      <c r="S75" s="26"/>
      <c r="T75" s="153"/>
      <c r="U75" s="153"/>
      <c r="V75" s="153"/>
      <c r="W75" s="153"/>
      <c r="X75" s="153"/>
      <c r="Y75" s="153"/>
      <c r="Z75" s="153"/>
      <c r="AA75" s="153"/>
    </row>
    <row r="76" ht="24" customHeight="1" spans="1:27">
      <c r="A76" s="150">
        <v>70</v>
      </c>
      <c r="B76" s="27" t="s">
        <v>50</v>
      </c>
      <c r="C76" s="100"/>
      <c r="D76" s="26" t="s">
        <v>2003</v>
      </c>
      <c r="E76" s="26" t="s">
        <v>382</v>
      </c>
      <c r="F76" s="26">
        <v>10005</v>
      </c>
      <c r="G76" s="26" t="s">
        <v>586</v>
      </c>
      <c r="H76" s="26" t="s">
        <v>1996</v>
      </c>
      <c r="I76" s="26" t="s">
        <v>989</v>
      </c>
      <c r="J76" s="26">
        <v>1500</v>
      </c>
      <c r="K76" s="100">
        <v>1</v>
      </c>
      <c r="L76" s="43">
        <f t="shared" si="7"/>
        <v>1500</v>
      </c>
      <c r="M76" s="26" t="s">
        <v>65</v>
      </c>
      <c r="N76" s="26"/>
      <c r="O76" s="129">
        <v>43586</v>
      </c>
      <c r="P76" s="44">
        <f t="shared" si="8"/>
        <v>1500</v>
      </c>
      <c r="Q76" s="44">
        <v>1500</v>
      </c>
      <c r="R76" s="44"/>
      <c r="S76" s="26"/>
      <c r="T76" s="153"/>
      <c r="U76" s="153"/>
      <c r="V76" s="153"/>
      <c r="W76" s="153"/>
      <c r="X76" s="153"/>
      <c r="Y76" s="153"/>
      <c r="Z76" s="153"/>
      <c r="AA76" s="153"/>
    </row>
    <row r="77" ht="24" customHeight="1" spans="1:27">
      <c r="A77" s="150">
        <v>71</v>
      </c>
      <c r="B77" s="27" t="s">
        <v>50</v>
      </c>
      <c r="C77" s="100"/>
      <c r="D77" s="26" t="s">
        <v>2003</v>
      </c>
      <c r="E77" s="26" t="s">
        <v>2006</v>
      </c>
      <c r="F77" s="26">
        <v>10008</v>
      </c>
      <c r="G77" s="26" t="s">
        <v>2007</v>
      </c>
      <c r="H77" s="26" t="s">
        <v>1998</v>
      </c>
      <c r="I77" s="26" t="s">
        <v>125</v>
      </c>
      <c r="J77" s="26">
        <v>150</v>
      </c>
      <c r="K77" s="100">
        <v>10</v>
      </c>
      <c r="L77" s="43">
        <f t="shared" si="7"/>
        <v>1500</v>
      </c>
      <c r="M77" s="26" t="s">
        <v>65</v>
      </c>
      <c r="N77" s="26"/>
      <c r="O77" s="129">
        <v>43800</v>
      </c>
      <c r="P77" s="44">
        <f t="shared" si="8"/>
        <v>1500</v>
      </c>
      <c r="Q77" s="44">
        <v>1500</v>
      </c>
      <c r="R77" s="44"/>
      <c r="S77" s="26"/>
      <c r="T77" s="153"/>
      <c r="U77" s="153"/>
      <c r="V77" s="153"/>
      <c r="W77" s="153"/>
      <c r="X77" s="153"/>
      <c r="Y77" s="153"/>
      <c r="Z77" s="153"/>
      <c r="AA77" s="153"/>
    </row>
    <row r="78" ht="24" customHeight="1" spans="1:27">
      <c r="A78" s="150">
        <v>72</v>
      </c>
      <c r="B78" s="27" t="s">
        <v>50</v>
      </c>
      <c r="C78" s="100"/>
      <c r="D78" s="26" t="s">
        <v>2003</v>
      </c>
      <c r="E78" s="26" t="s">
        <v>2008</v>
      </c>
      <c r="F78" s="26">
        <v>10009</v>
      </c>
      <c r="G78" s="26" t="s">
        <v>2007</v>
      </c>
      <c r="H78" s="26" t="s">
        <v>2009</v>
      </c>
      <c r="I78" s="26" t="s">
        <v>1732</v>
      </c>
      <c r="J78" s="26">
        <v>400</v>
      </c>
      <c r="K78" s="100">
        <v>18</v>
      </c>
      <c r="L78" s="43">
        <f t="shared" si="7"/>
        <v>7200</v>
      </c>
      <c r="M78" s="26" t="s">
        <v>65</v>
      </c>
      <c r="N78" s="26"/>
      <c r="O78" s="129">
        <v>43800</v>
      </c>
      <c r="P78" s="44">
        <f t="shared" si="8"/>
        <v>7200</v>
      </c>
      <c r="Q78" s="44">
        <v>7200</v>
      </c>
      <c r="R78" s="44"/>
      <c r="S78" s="26"/>
      <c r="T78" s="153"/>
      <c r="U78" s="153"/>
      <c r="V78" s="153"/>
      <c r="W78" s="153"/>
      <c r="X78" s="153"/>
      <c r="Y78" s="153"/>
      <c r="Z78" s="153"/>
      <c r="AA78" s="153"/>
    </row>
    <row r="79" ht="24" customHeight="1" spans="1:27">
      <c r="A79" s="150">
        <v>73</v>
      </c>
      <c r="B79" s="27" t="s">
        <v>50</v>
      </c>
      <c r="C79" s="100"/>
      <c r="D79" s="26" t="s">
        <v>2010</v>
      </c>
      <c r="E79" s="26" t="s">
        <v>96</v>
      </c>
      <c r="F79" s="26">
        <v>1</v>
      </c>
      <c r="G79" s="26"/>
      <c r="H79" s="26" t="s">
        <v>2011</v>
      </c>
      <c r="I79" s="26" t="s">
        <v>64</v>
      </c>
      <c r="J79" s="26">
        <v>4500</v>
      </c>
      <c r="K79" s="100">
        <v>1</v>
      </c>
      <c r="L79" s="43">
        <v>4500</v>
      </c>
      <c r="M79" s="26" t="s">
        <v>65</v>
      </c>
      <c r="N79" s="26"/>
      <c r="O79" s="26" t="s">
        <v>1904</v>
      </c>
      <c r="P79" s="44">
        <v>4500</v>
      </c>
      <c r="Q79" s="44">
        <v>4500</v>
      </c>
      <c r="R79" s="44"/>
      <c r="S79" s="26"/>
      <c r="T79" s="153"/>
      <c r="U79" s="153"/>
      <c r="V79" s="153"/>
      <c r="W79" s="153"/>
      <c r="X79" s="153"/>
      <c r="Y79" s="153"/>
      <c r="Z79" s="153"/>
      <c r="AA79" s="153"/>
    </row>
    <row r="80" ht="24" customHeight="1" spans="1:27">
      <c r="A80" s="150">
        <v>74</v>
      </c>
      <c r="B80" s="27" t="s">
        <v>50</v>
      </c>
      <c r="C80" s="100"/>
      <c r="D80" s="26" t="s">
        <v>2010</v>
      </c>
      <c r="E80" s="26" t="s">
        <v>1085</v>
      </c>
      <c r="F80" s="26">
        <v>2</v>
      </c>
      <c r="G80" s="26"/>
      <c r="H80" s="26" t="s">
        <v>1085</v>
      </c>
      <c r="I80" s="26" t="s">
        <v>251</v>
      </c>
      <c r="J80" s="26">
        <v>750</v>
      </c>
      <c r="K80" s="100">
        <v>4</v>
      </c>
      <c r="L80" s="43">
        <v>3000</v>
      </c>
      <c r="M80" s="26" t="s">
        <v>65</v>
      </c>
      <c r="N80" s="26"/>
      <c r="O80" s="26" t="s">
        <v>1904</v>
      </c>
      <c r="P80" s="44">
        <v>3000</v>
      </c>
      <c r="Q80" s="44">
        <v>3000</v>
      </c>
      <c r="R80" s="44"/>
      <c r="S80" s="26"/>
      <c r="T80" s="153"/>
      <c r="U80" s="153"/>
      <c r="V80" s="153"/>
      <c r="W80" s="153"/>
      <c r="X80" s="153"/>
      <c r="Y80" s="153"/>
      <c r="Z80" s="153"/>
      <c r="AA80" s="153"/>
    </row>
    <row r="81" ht="24" customHeight="1" spans="1:27">
      <c r="A81" s="150">
        <v>75</v>
      </c>
      <c r="B81" s="27" t="s">
        <v>50</v>
      </c>
      <c r="C81" s="100"/>
      <c r="D81" s="26" t="s">
        <v>2010</v>
      </c>
      <c r="E81" s="26" t="s">
        <v>1085</v>
      </c>
      <c r="F81" s="26">
        <v>3</v>
      </c>
      <c r="G81" s="26"/>
      <c r="H81" s="26" t="s">
        <v>1085</v>
      </c>
      <c r="I81" s="26" t="s">
        <v>251</v>
      </c>
      <c r="J81" s="26">
        <v>750</v>
      </c>
      <c r="K81" s="100">
        <v>4</v>
      </c>
      <c r="L81" s="43">
        <v>3000</v>
      </c>
      <c r="M81" s="26" t="s">
        <v>65</v>
      </c>
      <c r="N81" s="26"/>
      <c r="O81" s="26" t="s">
        <v>1903</v>
      </c>
      <c r="P81" s="44">
        <v>3000</v>
      </c>
      <c r="Q81" s="44">
        <v>3000</v>
      </c>
      <c r="R81" s="44"/>
      <c r="S81" s="26"/>
      <c r="T81" s="153"/>
      <c r="U81" s="153"/>
      <c r="V81" s="153"/>
      <c r="W81" s="153"/>
      <c r="X81" s="153"/>
      <c r="Y81" s="153"/>
      <c r="Z81" s="153"/>
      <c r="AA81" s="153"/>
    </row>
    <row r="82" ht="24" customHeight="1" spans="1:27">
      <c r="A82" s="150">
        <v>76</v>
      </c>
      <c r="B82" s="27" t="s">
        <v>50</v>
      </c>
      <c r="C82" s="27"/>
      <c r="D82" s="26" t="s">
        <v>2010</v>
      </c>
      <c r="E82" s="26" t="s">
        <v>288</v>
      </c>
      <c r="F82" s="26">
        <v>4</v>
      </c>
      <c r="G82" s="26"/>
      <c r="H82" s="26" t="s">
        <v>2012</v>
      </c>
      <c r="I82" s="26" t="s">
        <v>855</v>
      </c>
      <c r="J82" s="26">
        <v>1500</v>
      </c>
      <c r="K82" s="100">
        <v>1</v>
      </c>
      <c r="L82" s="43">
        <v>1500</v>
      </c>
      <c r="M82" s="26" t="s">
        <v>65</v>
      </c>
      <c r="N82" s="26"/>
      <c r="O82" s="26" t="s">
        <v>1904</v>
      </c>
      <c r="P82" s="44">
        <v>1500</v>
      </c>
      <c r="Q82" s="44">
        <v>1500</v>
      </c>
      <c r="R82" s="44"/>
      <c r="S82" s="26"/>
      <c r="T82" s="154"/>
      <c r="U82" s="153"/>
      <c r="V82" s="153"/>
      <c r="W82" s="153"/>
      <c r="X82" s="153"/>
      <c r="Y82" s="153"/>
      <c r="Z82" s="155"/>
      <c r="AA82" s="155"/>
    </row>
    <row r="83" ht="24" customHeight="1" spans="1:27">
      <c r="A83" s="150">
        <v>77</v>
      </c>
      <c r="B83" s="27" t="s">
        <v>50</v>
      </c>
      <c r="C83" s="27"/>
      <c r="D83" s="26" t="s">
        <v>2010</v>
      </c>
      <c r="E83" s="26" t="s">
        <v>288</v>
      </c>
      <c r="F83" s="26">
        <v>5</v>
      </c>
      <c r="G83" s="26"/>
      <c r="H83" s="26" t="s">
        <v>2012</v>
      </c>
      <c r="I83" s="26" t="s">
        <v>855</v>
      </c>
      <c r="J83" s="26">
        <v>1500</v>
      </c>
      <c r="K83" s="100">
        <v>1</v>
      </c>
      <c r="L83" s="43">
        <v>1500</v>
      </c>
      <c r="M83" s="26" t="s">
        <v>65</v>
      </c>
      <c r="N83" s="26"/>
      <c r="O83" s="26" t="s">
        <v>1903</v>
      </c>
      <c r="P83" s="44">
        <v>1500</v>
      </c>
      <c r="Q83" s="44">
        <v>1500</v>
      </c>
      <c r="R83" s="44"/>
      <c r="S83" s="26"/>
      <c r="T83" s="154"/>
      <c r="U83" s="153"/>
      <c r="V83" s="153"/>
      <c r="W83" s="153"/>
      <c r="X83" s="153"/>
      <c r="Y83" s="153"/>
      <c r="Z83" s="155"/>
      <c r="AA83" s="155"/>
    </row>
    <row r="84" ht="24" customHeight="1" spans="1:27">
      <c r="A84" s="150">
        <v>78</v>
      </c>
      <c r="B84" s="27" t="s">
        <v>50</v>
      </c>
      <c r="C84" s="27"/>
      <c r="D84" s="26" t="s">
        <v>2010</v>
      </c>
      <c r="E84" s="26" t="s">
        <v>2013</v>
      </c>
      <c r="F84" s="26">
        <v>6</v>
      </c>
      <c r="G84" s="26"/>
      <c r="H84" s="26" t="s">
        <v>2014</v>
      </c>
      <c r="I84" s="26" t="s">
        <v>89</v>
      </c>
      <c r="J84" s="26">
        <v>260</v>
      </c>
      <c r="K84" s="100">
        <v>24</v>
      </c>
      <c r="L84" s="43">
        <v>6240</v>
      </c>
      <c r="M84" s="26" t="s">
        <v>65</v>
      </c>
      <c r="N84" s="26"/>
      <c r="O84" s="26" t="s">
        <v>1904</v>
      </c>
      <c r="P84" s="44">
        <v>6240</v>
      </c>
      <c r="Q84" s="44">
        <v>6240</v>
      </c>
      <c r="R84" s="44"/>
      <c r="S84" s="26"/>
      <c r="T84" s="154"/>
      <c r="U84" s="153"/>
      <c r="V84" s="153"/>
      <c r="W84" s="153"/>
      <c r="X84" s="153"/>
      <c r="Y84" s="153"/>
      <c r="Z84" s="155"/>
      <c r="AA84" s="155"/>
    </row>
    <row r="85" ht="24" customHeight="1" spans="1:27">
      <c r="A85" s="150">
        <v>79</v>
      </c>
      <c r="B85" s="27" t="s">
        <v>50</v>
      </c>
      <c r="C85" s="27"/>
      <c r="D85" s="26" t="s">
        <v>2010</v>
      </c>
      <c r="E85" s="26" t="s">
        <v>517</v>
      </c>
      <c r="F85" s="26">
        <v>7</v>
      </c>
      <c r="G85" s="26"/>
      <c r="H85" s="26" t="s">
        <v>2015</v>
      </c>
      <c r="I85" s="26" t="s">
        <v>105</v>
      </c>
      <c r="J85" s="26">
        <v>1200</v>
      </c>
      <c r="K85" s="100">
        <v>2</v>
      </c>
      <c r="L85" s="43">
        <v>2400</v>
      </c>
      <c r="M85" s="26" t="s">
        <v>65</v>
      </c>
      <c r="N85" s="26"/>
      <c r="O85" s="26" t="s">
        <v>1904</v>
      </c>
      <c r="P85" s="44">
        <v>2400</v>
      </c>
      <c r="Q85" s="44">
        <v>2400</v>
      </c>
      <c r="R85" s="44"/>
      <c r="S85" s="26"/>
      <c r="T85" s="154"/>
      <c r="U85" s="153"/>
      <c r="V85" s="153"/>
      <c r="W85" s="153"/>
      <c r="X85" s="153"/>
      <c r="Y85" s="153"/>
      <c r="Z85" s="155"/>
      <c r="AA85" s="155"/>
    </row>
    <row r="86" ht="24" customHeight="1" spans="1:27">
      <c r="A86" s="150">
        <v>80</v>
      </c>
      <c r="B86" s="27" t="s">
        <v>50</v>
      </c>
      <c r="C86" s="27"/>
      <c r="D86" s="26" t="s">
        <v>2010</v>
      </c>
      <c r="E86" s="26" t="s">
        <v>2016</v>
      </c>
      <c r="F86" s="26">
        <v>8</v>
      </c>
      <c r="G86" s="26"/>
      <c r="H86" s="26" t="s">
        <v>2017</v>
      </c>
      <c r="I86" s="26" t="s">
        <v>64</v>
      </c>
      <c r="J86" s="26">
        <v>200</v>
      </c>
      <c r="K86" s="100">
        <v>14</v>
      </c>
      <c r="L86" s="43">
        <v>2800</v>
      </c>
      <c r="M86" s="26" t="s">
        <v>65</v>
      </c>
      <c r="N86" s="26"/>
      <c r="O86" s="26" t="s">
        <v>1904</v>
      </c>
      <c r="P86" s="44">
        <v>2800</v>
      </c>
      <c r="Q86" s="44">
        <v>2800</v>
      </c>
      <c r="R86" s="44"/>
      <c r="S86" s="26"/>
      <c r="T86" s="154"/>
      <c r="U86" s="153"/>
      <c r="V86" s="153"/>
      <c r="W86" s="153"/>
      <c r="X86" s="153"/>
      <c r="Y86" s="153"/>
      <c r="Z86" s="155"/>
      <c r="AA86" s="155"/>
    </row>
    <row r="87" ht="24" customHeight="1" spans="1:27">
      <c r="A87" s="150">
        <v>81</v>
      </c>
      <c r="B87" s="27" t="s">
        <v>50</v>
      </c>
      <c r="C87" s="27"/>
      <c r="D87" s="26" t="s">
        <v>2010</v>
      </c>
      <c r="E87" s="26" t="s">
        <v>2018</v>
      </c>
      <c r="F87" s="26">
        <v>9</v>
      </c>
      <c r="G87" s="26"/>
      <c r="H87" s="26" t="s">
        <v>2018</v>
      </c>
      <c r="I87" s="26" t="s">
        <v>64</v>
      </c>
      <c r="J87" s="26">
        <v>1000</v>
      </c>
      <c r="K87" s="26">
        <v>1</v>
      </c>
      <c r="L87" s="43">
        <v>1000</v>
      </c>
      <c r="M87" s="26" t="s">
        <v>65</v>
      </c>
      <c r="N87" s="26"/>
      <c r="O87" s="26" t="s">
        <v>1904</v>
      </c>
      <c r="P87" s="44">
        <v>1000</v>
      </c>
      <c r="Q87" s="44">
        <v>1000</v>
      </c>
      <c r="R87" s="44"/>
      <c r="S87" s="26"/>
      <c r="T87" s="154"/>
      <c r="U87" s="153"/>
      <c r="V87" s="153"/>
      <c r="W87" s="153"/>
      <c r="X87" s="153"/>
      <c r="Y87" s="153"/>
      <c r="Z87" s="155"/>
      <c r="AA87" s="155"/>
    </row>
    <row r="88" ht="24" customHeight="1" spans="1:27">
      <c r="A88" s="150">
        <v>82</v>
      </c>
      <c r="B88" s="27" t="s">
        <v>50</v>
      </c>
      <c r="C88" s="27"/>
      <c r="D88" s="26" t="s">
        <v>2010</v>
      </c>
      <c r="E88" s="26" t="s">
        <v>1067</v>
      </c>
      <c r="F88" s="26">
        <v>10</v>
      </c>
      <c r="G88" s="26"/>
      <c r="H88" s="26" t="s">
        <v>2019</v>
      </c>
      <c r="I88" s="26" t="s">
        <v>125</v>
      </c>
      <c r="J88" s="26">
        <v>200</v>
      </c>
      <c r="K88" s="26">
        <v>14</v>
      </c>
      <c r="L88" s="43">
        <v>2800</v>
      </c>
      <c r="M88" s="26" t="s">
        <v>65</v>
      </c>
      <c r="N88" s="26"/>
      <c r="O88" s="26" t="s">
        <v>1903</v>
      </c>
      <c r="P88" s="44">
        <v>2800</v>
      </c>
      <c r="Q88" s="44">
        <v>2800</v>
      </c>
      <c r="R88" s="44"/>
      <c r="S88" s="26"/>
      <c r="T88" s="154"/>
      <c r="U88" s="153"/>
      <c r="V88" s="153"/>
      <c r="W88" s="153"/>
      <c r="X88" s="153"/>
      <c r="Y88" s="153"/>
      <c r="Z88" s="155"/>
      <c r="AA88" s="155"/>
    </row>
    <row r="89" ht="24" customHeight="1" spans="1:27">
      <c r="A89" s="150">
        <v>83</v>
      </c>
      <c r="B89" s="27" t="s">
        <v>50</v>
      </c>
      <c r="C89" s="27"/>
      <c r="D89" s="26" t="s">
        <v>2010</v>
      </c>
      <c r="E89" s="26" t="s">
        <v>115</v>
      </c>
      <c r="F89" s="26">
        <v>11</v>
      </c>
      <c r="G89" s="26"/>
      <c r="H89" s="26" t="s">
        <v>2020</v>
      </c>
      <c r="I89" s="26" t="s">
        <v>64</v>
      </c>
      <c r="J89" s="26">
        <v>2000</v>
      </c>
      <c r="K89" s="26">
        <v>1</v>
      </c>
      <c r="L89" s="43">
        <v>2000</v>
      </c>
      <c r="M89" s="26" t="s">
        <v>65</v>
      </c>
      <c r="N89" s="26"/>
      <c r="O89" s="26" t="s">
        <v>1904</v>
      </c>
      <c r="P89" s="44">
        <v>2000</v>
      </c>
      <c r="Q89" s="44">
        <v>2000</v>
      </c>
      <c r="R89" s="44"/>
      <c r="S89" s="26"/>
      <c r="T89" s="154"/>
      <c r="U89" s="153"/>
      <c r="V89" s="153"/>
      <c r="W89" s="153"/>
      <c r="X89" s="153"/>
      <c r="Y89" s="153"/>
      <c r="Z89" s="155"/>
      <c r="AA89" s="155"/>
    </row>
    <row r="90" ht="24" customHeight="1" spans="1:27">
      <c r="A90" s="150">
        <v>84</v>
      </c>
      <c r="B90" s="27" t="s">
        <v>50</v>
      </c>
      <c r="C90" s="27"/>
      <c r="D90" s="26" t="s">
        <v>2010</v>
      </c>
      <c r="E90" s="26" t="s">
        <v>96</v>
      </c>
      <c r="F90" s="26">
        <v>12</v>
      </c>
      <c r="G90" s="26"/>
      <c r="H90" s="26" t="s">
        <v>2011</v>
      </c>
      <c r="I90" s="26" t="s">
        <v>64</v>
      </c>
      <c r="J90" s="26">
        <v>4500</v>
      </c>
      <c r="K90" s="26">
        <v>1</v>
      </c>
      <c r="L90" s="43">
        <v>4500</v>
      </c>
      <c r="M90" s="26" t="s">
        <v>65</v>
      </c>
      <c r="N90" s="26"/>
      <c r="O90" s="26" t="s">
        <v>1903</v>
      </c>
      <c r="P90" s="44">
        <v>4500</v>
      </c>
      <c r="Q90" s="44">
        <v>4500</v>
      </c>
      <c r="R90" s="44"/>
      <c r="S90" s="26"/>
      <c r="T90" s="154"/>
      <c r="U90" s="153"/>
      <c r="V90" s="153"/>
      <c r="W90" s="153"/>
      <c r="X90" s="153"/>
      <c r="Y90" s="153"/>
      <c r="Z90" s="155"/>
      <c r="AA90" s="155"/>
    </row>
    <row r="91" ht="24" customHeight="1" spans="1:27">
      <c r="A91" s="150">
        <v>85</v>
      </c>
      <c r="B91" s="27" t="s">
        <v>50</v>
      </c>
      <c r="C91" s="27"/>
      <c r="D91" s="26" t="s">
        <v>2010</v>
      </c>
      <c r="E91" s="26" t="s">
        <v>2021</v>
      </c>
      <c r="F91" s="26">
        <v>13</v>
      </c>
      <c r="G91" s="26"/>
      <c r="H91" s="26" t="s">
        <v>2021</v>
      </c>
      <c r="I91" s="26" t="s">
        <v>64</v>
      </c>
      <c r="J91" s="26">
        <v>800</v>
      </c>
      <c r="K91" s="26">
        <v>4</v>
      </c>
      <c r="L91" s="43">
        <v>3200</v>
      </c>
      <c r="M91" s="26" t="s">
        <v>65</v>
      </c>
      <c r="N91" s="26"/>
      <c r="O91" s="26" t="s">
        <v>1904</v>
      </c>
      <c r="P91" s="44">
        <v>3200</v>
      </c>
      <c r="Q91" s="44">
        <v>3200</v>
      </c>
      <c r="R91" s="44"/>
      <c r="S91" s="26"/>
      <c r="T91" s="154"/>
      <c r="U91" s="153"/>
      <c r="V91" s="153"/>
      <c r="W91" s="153"/>
      <c r="X91" s="153"/>
      <c r="Y91" s="153"/>
      <c r="Z91" s="155"/>
      <c r="AA91" s="155"/>
    </row>
    <row r="92" ht="24" customHeight="1" spans="1:27">
      <c r="A92" s="150">
        <v>86</v>
      </c>
      <c r="B92" s="27" t="s">
        <v>50</v>
      </c>
      <c r="C92" s="27"/>
      <c r="D92" s="26" t="s">
        <v>2010</v>
      </c>
      <c r="E92" s="55" t="s">
        <v>924</v>
      </c>
      <c r="F92" s="26">
        <v>14</v>
      </c>
      <c r="G92" s="26"/>
      <c r="H92" s="55" t="s">
        <v>2022</v>
      </c>
      <c r="I92" s="26" t="s">
        <v>1732</v>
      </c>
      <c r="J92" s="26">
        <v>50</v>
      </c>
      <c r="K92" s="26">
        <v>40</v>
      </c>
      <c r="L92" s="43">
        <v>2000</v>
      </c>
      <c r="M92" s="26" t="s">
        <v>65</v>
      </c>
      <c r="N92" s="26"/>
      <c r="O92" s="26" t="s">
        <v>1904</v>
      </c>
      <c r="P92" s="44">
        <v>2000</v>
      </c>
      <c r="Q92" s="44">
        <v>2000</v>
      </c>
      <c r="R92" s="44"/>
      <c r="S92" s="26"/>
      <c r="T92" s="154"/>
      <c r="U92" s="153"/>
      <c r="V92" s="153"/>
      <c r="W92" s="153"/>
      <c r="X92" s="153"/>
      <c r="Y92" s="153"/>
      <c r="Z92" s="155"/>
      <c r="AA92" s="155"/>
    </row>
    <row r="93" ht="24" customHeight="1" spans="1:27">
      <c r="A93" s="150">
        <v>87</v>
      </c>
      <c r="B93" s="27" t="s">
        <v>50</v>
      </c>
      <c r="C93" s="27"/>
      <c r="D93" s="26" t="s">
        <v>2010</v>
      </c>
      <c r="E93" s="26" t="s">
        <v>924</v>
      </c>
      <c r="F93" s="26">
        <v>15</v>
      </c>
      <c r="G93" s="27"/>
      <c r="H93" s="26" t="s">
        <v>2022</v>
      </c>
      <c r="I93" s="26" t="s">
        <v>1732</v>
      </c>
      <c r="J93" s="26">
        <v>50</v>
      </c>
      <c r="K93" s="26">
        <v>40</v>
      </c>
      <c r="L93" s="43">
        <v>2000</v>
      </c>
      <c r="M93" s="26" t="s">
        <v>65</v>
      </c>
      <c r="N93" s="26"/>
      <c r="O93" s="26" t="s">
        <v>1903</v>
      </c>
      <c r="P93" s="44">
        <v>2000</v>
      </c>
      <c r="Q93" s="44">
        <v>2000</v>
      </c>
      <c r="R93" s="44"/>
      <c r="S93" s="26"/>
      <c r="T93" s="154"/>
      <c r="U93" s="153"/>
      <c r="V93" s="153"/>
      <c r="W93" s="153"/>
      <c r="X93" s="153"/>
      <c r="Y93" s="153"/>
      <c r="Z93" s="155"/>
      <c r="AA93" s="155"/>
    </row>
    <row r="94" ht="24" customHeight="1" spans="1:27">
      <c r="A94" s="150">
        <v>88</v>
      </c>
      <c r="B94" s="27" t="s">
        <v>50</v>
      </c>
      <c r="C94" s="27"/>
      <c r="D94" s="26" t="s">
        <v>2010</v>
      </c>
      <c r="E94" s="26" t="s">
        <v>2023</v>
      </c>
      <c r="F94" s="26">
        <v>16</v>
      </c>
      <c r="G94" s="26"/>
      <c r="H94" s="26" t="s">
        <v>2023</v>
      </c>
      <c r="I94" s="26" t="s">
        <v>1732</v>
      </c>
      <c r="J94" s="43">
        <v>50</v>
      </c>
      <c r="K94" s="26">
        <v>30</v>
      </c>
      <c r="L94" s="43">
        <v>1500</v>
      </c>
      <c r="M94" s="26" t="s">
        <v>65</v>
      </c>
      <c r="N94" s="26"/>
      <c r="O94" s="26" t="s">
        <v>1904</v>
      </c>
      <c r="P94" s="44">
        <v>1500</v>
      </c>
      <c r="Q94" s="44">
        <v>1500</v>
      </c>
      <c r="R94" s="44"/>
      <c r="S94" s="26"/>
      <c r="T94" s="154"/>
      <c r="U94" s="153"/>
      <c r="V94" s="153"/>
      <c r="W94" s="153"/>
      <c r="X94" s="153"/>
      <c r="Y94" s="153"/>
      <c r="Z94" s="155"/>
      <c r="AA94" s="155"/>
    </row>
    <row r="95" ht="24" customHeight="1" spans="1:27">
      <c r="A95" s="150">
        <v>89</v>
      </c>
      <c r="B95" s="27" t="s">
        <v>50</v>
      </c>
      <c r="C95" s="27"/>
      <c r="D95" s="26" t="s">
        <v>2010</v>
      </c>
      <c r="E95" s="26" t="s">
        <v>2023</v>
      </c>
      <c r="F95" s="26">
        <v>16</v>
      </c>
      <c r="G95" s="27"/>
      <c r="H95" s="26" t="s">
        <v>2023</v>
      </c>
      <c r="I95" s="26" t="s">
        <v>1732</v>
      </c>
      <c r="J95" s="26">
        <v>50</v>
      </c>
      <c r="K95" s="26">
        <v>30</v>
      </c>
      <c r="L95" s="43">
        <v>1500</v>
      </c>
      <c r="M95" s="26" t="s">
        <v>65</v>
      </c>
      <c r="N95" s="26"/>
      <c r="O95" s="26" t="s">
        <v>1903</v>
      </c>
      <c r="P95" s="44">
        <v>1500</v>
      </c>
      <c r="Q95" s="44">
        <v>1500</v>
      </c>
      <c r="R95" s="44"/>
      <c r="S95" s="26"/>
      <c r="T95" s="154"/>
      <c r="U95" s="153"/>
      <c r="V95" s="153"/>
      <c r="W95" s="153"/>
      <c r="X95" s="153"/>
      <c r="Y95" s="153"/>
      <c r="Z95" s="155"/>
      <c r="AA95" s="155"/>
    </row>
    <row r="96" ht="24" customHeight="1" spans="1:27">
      <c r="A96" s="150">
        <v>90</v>
      </c>
      <c r="B96" s="27" t="s">
        <v>50</v>
      </c>
      <c r="C96" s="27"/>
      <c r="D96" s="26" t="s">
        <v>2010</v>
      </c>
      <c r="E96" s="26" t="s">
        <v>2024</v>
      </c>
      <c r="F96" s="26">
        <v>17</v>
      </c>
      <c r="G96" s="27"/>
      <c r="H96" s="26" t="s">
        <v>2024</v>
      </c>
      <c r="I96" s="26" t="s">
        <v>89</v>
      </c>
      <c r="J96" s="26">
        <v>1200</v>
      </c>
      <c r="K96" s="26">
        <v>3</v>
      </c>
      <c r="L96" s="43">
        <v>3600</v>
      </c>
      <c r="M96" s="26" t="s">
        <v>65</v>
      </c>
      <c r="N96" s="26"/>
      <c r="O96" s="26" t="s">
        <v>1903</v>
      </c>
      <c r="P96" s="44">
        <v>3600</v>
      </c>
      <c r="Q96" s="44">
        <v>3600</v>
      </c>
      <c r="R96" s="44"/>
      <c r="S96" s="26"/>
      <c r="T96" s="154"/>
      <c r="U96" s="153"/>
      <c r="V96" s="153"/>
      <c r="W96" s="153"/>
      <c r="X96" s="153"/>
      <c r="Y96" s="153"/>
      <c r="Z96" s="155"/>
      <c r="AA96" s="155"/>
    </row>
    <row r="97" ht="24" customHeight="1" spans="1:27">
      <c r="A97" s="150">
        <v>91</v>
      </c>
      <c r="B97" s="27" t="s">
        <v>50</v>
      </c>
      <c r="C97" s="27"/>
      <c r="D97" s="26" t="s">
        <v>2025</v>
      </c>
      <c r="E97" s="26" t="s">
        <v>2026</v>
      </c>
      <c r="F97" s="26">
        <v>10001</v>
      </c>
      <c r="G97" s="27" t="s">
        <v>696</v>
      </c>
      <c r="H97" s="26" t="s">
        <v>2026</v>
      </c>
      <c r="I97" s="26" t="s">
        <v>125</v>
      </c>
      <c r="J97" s="26">
        <v>800</v>
      </c>
      <c r="K97" s="26">
        <v>2</v>
      </c>
      <c r="L97" s="43">
        <v>1600</v>
      </c>
      <c r="M97" s="26" t="s">
        <v>65</v>
      </c>
      <c r="N97" s="26"/>
      <c r="O97" s="26" t="s">
        <v>1907</v>
      </c>
      <c r="P97" s="44">
        <v>1600</v>
      </c>
      <c r="Q97" s="44">
        <v>1600</v>
      </c>
      <c r="R97" s="44"/>
      <c r="S97" s="26"/>
      <c r="T97" s="154"/>
      <c r="U97" s="153"/>
      <c r="V97" s="153"/>
      <c r="W97" s="153"/>
      <c r="X97" s="153"/>
      <c r="Y97" s="153"/>
      <c r="Z97" s="155"/>
      <c r="AA97" s="155"/>
    </row>
    <row r="98" ht="24" customHeight="1" spans="1:27">
      <c r="A98" s="150">
        <v>92</v>
      </c>
      <c r="B98" s="27" t="s">
        <v>50</v>
      </c>
      <c r="C98" s="27"/>
      <c r="D98" s="26" t="s">
        <v>2025</v>
      </c>
      <c r="E98" s="26" t="s">
        <v>833</v>
      </c>
      <c r="F98" s="26">
        <v>10002</v>
      </c>
      <c r="G98" s="27" t="s">
        <v>696</v>
      </c>
      <c r="H98" s="26" t="s">
        <v>833</v>
      </c>
      <c r="I98" s="26" t="s">
        <v>95</v>
      </c>
      <c r="J98" s="43">
        <v>4000</v>
      </c>
      <c r="K98" s="26">
        <v>1</v>
      </c>
      <c r="L98" s="43">
        <v>4000</v>
      </c>
      <c r="M98" s="26" t="s">
        <v>65</v>
      </c>
      <c r="N98" s="26"/>
      <c r="O98" s="26" t="s">
        <v>1903</v>
      </c>
      <c r="P98" s="44">
        <v>4000</v>
      </c>
      <c r="Q98" s="44">
        <v>4000</v>
      </c>
      <c r="R98" s="44"/>
      <c r="S98" s="26"/>
      <c r="T98" s="154"/>
      <c r="U98" s="153"/>
      <c r="V98" s="153"/>
      <c r="W98" s="153"/>
      <c r="X98" s="153"/>
      <c r="Y98" s="153"/>
      <c r="Z98" s="155"/>
      <c r="AA98" s="155"/>
    </row>
    <row r="99" ht="24" customHeight="1" spans="1:27">
      <c r="A99" s="150">
        <v>93</v>
      </c>
      <c r="B99" s="27" t="s">
        <v>50</v>
      </c>
      <c r="C99" s="27"/>
      <c r="D99" s="26" t="s">
        <v>2027</v>
      </c>
      <c r="E99" s="26" t="s">
        <v>517</v>
      </c>
      <c r="F99" s="26">
        <v>10001</v>
      </c>
      <c r="G99" s="26" t="s">
        <v>2028</v>
      </c>
      <c r="H99" s="26" t="s">
        <v>517</v>
      </c>
      <c r="I99" s="26" t="s">
        <v>105</v>
      </c>
      <c r="J99" s="43">
        <v>1000</v>
      </c>
      <c r="K99" s="26">
        <v>8</v>
      </c>
      <c r="L99" s="43">
        <v>8000</v>
      </c>
      <c r="M99" s="26" t="s">
        <v>65</v>
      </c>
      <c r="N99" s="26"/>
      <c r="O99" s="26" t="s">
        <v>1903</v>
      </c>
      <c r="P99" s="44">
        <v>8000</v>
      </c>
      <c r="Q99" s="44">
        <v>8000</v>
      </c>
      <c r="R99" s="44"/>
      <c r="S99" s="26"/>
      <c r="T99" s="154"/>
      <c r="U99" s="153"/>
      <c r="V99" s="153"/>
      <c r="W99" s="153"/>
      <c r="X99" s="153"/>
      <c r="Y99" s="153"/>
      <c r="Z99" s="155"/>
      <c r="AA99" s="155"/>
    </row>
    <row r="100" ht="24" customHeight="1" spans="1:27">
      <c r="A100" s="150">
        <v>94</v>
      </c>
      <c r="B100" s="27" t="s">
        <v>50</v>
      </c>
      <c r="C100" s="27"/>
      <c r="D100" s="26" t="s">
        <v>2029</v>
      </c>
      <c r="E100" s="26" t="s">
        <v>1057</v>
      </c>
      <c r="F100" s="26">
        <v>10002</v>
      </c>
      <c r="G100" s="26" t="s">
        <v>2004</v>
      </c>
      <c r="H100" s="26" t="s">
        <v>1057</v>
      </c>
      <c r="I100" s="26" t="s">
        <v>64</v>
      </c>
      <c r="J100" s="26">
        <v>300</v>
      </c>
      <c r="K100" s="26">
        <v>8</v>
      </c>
      <c r="L100" s="43">
        <v>2400</v>
      </c>
      <c r="M100" s="26" t="s">
        <v>65</v>
      </c>
      <c r="N100" s="26"/>
      <c r="O100" s="26" t="s">
        <v>1909</v>
      </c>
      <c r="P100" s="44">
        <v>2400</v>
      </c>
      <c r="Q100" s="44">
        <v>2400</v>
      </c>
      <c r="R100" s="44"/>
      <c r="S100" s="26"/>
      <c r="T100" s="154"/>
      <c r="U100" s="153"/>
      <c r="V100" s="153"/>
      <c r="W100" s="153"/>
      <c r="X100" s="153"/>
      <c r="Y100" s="153"/>
      <c r="Z100" s="155"/>
      <c r="AA100" s="155"/>
    </row>
    <row r="101" ht="24" customHeight="1" spans="1:27">
      <c r="A101" s="150">
        <v>95</v>
      </c>
      <c r="B101" s="27" t="s">
        <v>50</v>
      </c>
      <c r="C101" s="27"/>
      <c r="D101" s="26" t="s">
        <v>2027</v>
      </c>
      <c r="E101" s="26" t="s">
        <v>2030</v>
      </c>
      <c r="F101" s="26">
        <v>10003</v>
      </c>
      <c r="G101" s="26" t="s">
        <v>586</v>
      </c>
      <c r="H101" s="26" t="s">
        <v>2030</v>
      </c>
      <c r="I101" s="26" t="s">
        <v>1732</v>
      </c>
      <c r="J101" s="26">
        <v>200</v>
      </c>
      <c r="K101" s="26">
        <v>30</v>
      </c>
      <c r="L101" s="43">
        <v>6000</v>
      </c>
      <c r="M101" s="26" t="s">
        <v>65</v>
      </c>
      <c r="N101" s="26"/>
      <c r="O101" s="26" t="s">
        <v>1903</v>
      </c>
      <c r="P101" s="44">
        <v>6000</v>
      </c>
      <c r="Q101" s="44">
        <v>6000</v>
      </c>
      <c r="R101" s="44"/>
      <c r="S101" s="26"/>
      <c r="T101" s="154"/>
      <c r="U101" s="153"/>
      <c r="V101" s="153"/>
      <c r="W101" s="153"/>
      <c r="X101" s="153"/>
      <c r="Y101" s="153"/>
      <c r="Z101" s="155"/>
      <c r="AA101" s="155"/>
    </row>
    <row r="102" ht="24" customHeight="1" spans="1:27">
      <c r="A102" s="150">
        <v>96</v>
      </c>
      <c r="B102" s="27" t="s">
        <v>50</v>
      </c>
      <c r="C102" s="27"/>
      <c r="D102" s="26" t="s">
        <v>2027</v>
      </c>
      <c r="E102" s="26" t="s">
        <v>2031</v>
      </c>
      <c r="F102" s="26">
        <v>10004</v>
      </c>
      <c r="G102" s="26" t="s">
        <v>586</v>
      </c>
      <c r="H102" s="26" t="s">
        <v>2031</v>
      </c>
      <c r="I102" s="26" t="s">
        <v>102</v>
      </c>
      <c r="J102" s="26">
        <v>30</v>
      </c>
      <c r="K102" s="26">
        <v>100</v>
      </c>
      <c r="L102" s="43">
        <v>3000</v>
      </c>
      <c r="M102" s="26" t="s">
        <v>65</v>
      </c>
      <c r="N102" s="26"/>
      <c r="O102" s="26" t="s">
        <v>1903</v>
      </c>
      <c r="P102" s="44">
        <v>3000</v>
      </c>
      <c r="Q102" s="44">
        <v>3000</v>
      </c>
      <c r="R102" s="44"/>
      <c r="S102" s="26"/>
      <c r="T102" s="154"/>
      <c r="U102" s="153"/>
      <c r="V102" s="153"/>
      <c r="W102" s="153"/>
      <c r="X102" s="153"/>
      <c r="Y102" s="153"/>
      <c r="Z102" s="155"/>
      <c r="AA102" s="155"/>
    </row>
    <row r="103" ht="24" customHeight="1" spans="1:27">
      <c r="A103" s="150">
        <v>97</v>
      </c>
      <c r="B103" s="27" t="s">
        <v>50</v>
      </c>
      <c r="C103" s="27"/>
      <c r="D103" s="26" t="s">
        <v>2027</v>
      </c>
      <c r="E103" s="26" t="s">
        <v>2032</v>
      </c>
      <c r="F103" s="26">
        <v>10005</v>
      </c>
      <c r="G103" s="26" t="s">
        <v>586</v>
      </c>
      <c r="H103" s="26" t="s">
        <v>2032</v>
      </c>
      <c r="I103" s="26" t="s">
        <v>1732</v>
      </c>
      <c r="J103" s="26">
        <v>100</v>
      </c>
      <c r="K103" s="26">
        <v>50</v>
      </c>
      <c r="L103" s="43">
        <v>5000</v>
      </c>
      <c r="M103" s="26" t="s">
        <v>65</v>
      </c>
      <c r="N103" s="26"/>
      <c r="O103" s="26" t="s">
        <v>2033</v>
      </c>
      <c r="P103" s="44">
        <v>5000</v>
      </c>
      <c r="Q103" s="44">
        <v>5000</v>
      </c>
      <c r="R103" s="44"/>
      <c r="S103" s="26"/>
      <c r="T103" s="154"/>
      <c r="U103" s="153"/>
      <c r="V103" s="153"/>
      <c r="W103" s="153"/>
      <c r="X103" s="153"/>
      <c r="Y103" s="153"/>
      <c r="Z103" s="155"/>
      <c r="AA103" s="155"/>
    </row>
    <row r="104" ht="24" customHeight="1" spans="1:27">
      <c r="A104" s="150">
        <v>98</v>
      </c>
      <c r="B104" s="27" t="s">
        <v>50</v>
      </c>
      <c r="C104" s="27"/>
      <c r="D104" s="26" t="s">
        <v>2034</v>
      </c>
      <c r="E104" s="26" t="s">
        <v>1288</v>
      </c>
      <c r="F104" s="26"/>
      <c r="G104" s="26"/>
      <c r="H104" s="26" t="s">
        <v>1288</v>
      </c>
      <c r="I104" s="26" t="s">
        <v>114</v>
      </c>
      <c r="J104" s="26">
        <v>1900</v>
      </c>
      <c r="K104" s="26">
        <v>1</v>
      </c>
      <c r="L104" s="43">
        <f>SUM(J104*K104)</f>
        <v>1900</v>
      </c>
      <c r="M104" s="26" t="s">
        <v>65</v>
      </c>
      <c r="N104" s="26"/>
      <c r="O104" s="26" t="s">
        <v>1903</v>
      </c>
      <c r="P104" s="44">
        <f>SUM(L104)</f>
        <v>1900</v>
      </c>
      <c r="Q104" s="44">
        <v>1900</v>
      </c>
      <c r="R104" s="44"/>
      <c r="S104" s="26"/>
      <c r="T104" s="154"/>
      <c r="U104" s="153"/>
      <c r="V104" s="153"/>
      <c r="W104" s="153"/>
      <c r="X104" s="153"/>
      <c r="Y104" s="153"/>
      <c r="Z104" s="155"/>
      <c r="AA104" s="155"/>
    </row>
    <row r="105" ht="24" customHeight="1" spans="1:27">
      <c r="A105" s="150">
        <v>99</v>
      </c>
      <c r="B105" s="27" t="s">
        <v>50</v>
      </c>
      <c r="C105" s="27"/>
      <c r="D105" s="26" t="s">
        <v>2034</v>
      </c>
      <c r="E105" s="26" t="s">
        <v>2030</v>
      </c>
      <c r="F105" s="26"/>
      <c r="G105" s="26"/>
      <c r="H105" s="26" t="s">
        <v>2030</v>
      </c>
      <c r="I105" s="26" t="s">
        <v>1732</v>
      </c>
      <c r="J105" s="26">
        <v>150</v>
      </c>
      <c r="K105" s="26">
        <v>80</v>
      </c>
      <c r="L105" s="43">
        <f>SUM(J105*K105)</f>
        <v>12000</v>
      </c>
      <c r="M105" s="26" t="s">
        <v>65</v>
      </c>
      <c r="N105" s="26"/>
      <c r="O105" s="26" t="s">
        <v>2035</v>
      </c>
      <c r="P105" s="44">
        <f>SUM(L105)</f>
        <v>12000</v>
      </c>
      <c r="Q105" s="44">
        <v>12000</v>
      </c>
      <c r="R105" s="44"/>
      <c r="S105" s="26"/>
      <c r="T105" s="154"/>
      <c r="U105" s="153"/>
      <c r="V105" s="153"/>
      <c r="W105" s="153"/>
      <c r="X105" s="153"/>
      <c r="Y105" s="153"/>
      <c r="Z105" s="155"/>
      <c r="AA105" s="155"/>
    </row>
    <row r="106" spans="1:27">
      <c r="A106" s="1"/>
      <c r="B106" s="1"/>
      <c r="C106" s="1"/>
      <c r="D106" s="3"/>
      <c r="E106" s="2"/>
      <c r="F106" s="2"/>
      <c r="G106" s="3"/>
      <c r="H106" s="3"/>
      <c r="I106" s="2"/>
      <c r="J106" s="1"/>
      <c r="K106" s="2"/>
      <c r="L106" s="3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2"/>
      <c r="F107" s="2"/>
      <c r="G107" s="3"/>
      <c r="H107" s="3"/>
      <c r="I107" s="2"/>
      <c r="J107" s="1"/>
      <c r="K107" s="2"/>
      <c r="L107" s="3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2"/>
      <c r="F108" s="2"/>
      <c r="G108" s="3"/>
      <c r="H108" s="3"/>
      <c r="I108" s="2"/>
      <c r="J108" s="1"/>
      <c r="K108" s="2"/>
      <c r="L108" s="3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3"/>
      <c r="H109" s="3"/>
      <c r="I109" s="2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3"/>
      <c r="H110" s="3"/>
      <c r="I110" s="2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3"/>
      <c r="H111" s="3"/>
      <c r="I111" s="2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3"/>
      <c r="H112" s="3"/>
      <c r="I112" s="2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3"/>
      <c r="H113" s="3"/>
      <c r="I113" s="2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3"/>
      <c r="H114" s="3"/>
      <c r="I114" s="2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3"/>
      <c r="H115" s="3"/>
      <c r="I115" s="2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3"/>
      <c r="H116" s="3"/>
      <c r="I116" s="2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3"/>
      <c r="H117" s="3"/>
      <c r="I117" s="2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3"/>
      <c r="H118" s="3"/>
      <c r="I118" s="2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3"/>
      <c r="H119" s="3"/>
      <c r="I119" s="2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3"/>
      <c r="H120" s="3"/>
      <c r="I120" s="2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3"/>
      <c r="H121" s="3"/>
      <c r="I121" s="2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3"/>
      <c r="H122" s="3"/>
      <c r="I122" s="2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3"/>
      <c r="H123" s="3"/>
      <c r="I123" s="2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3"/>
      <c r="H124" s="3"/>
      <c r="I124" s="2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3"/>
      <c r="H125" s="3"/>
      <c r="I125" s="2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3"/>
      <c r="H126" s="3"/>
      <c r="I126" s="2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3"/>
      <c r="H127" s="3"/>
      <c r="I127" s="2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3"/>
      <c r="H128" s="3"/>
      <c r="I128" s="2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3"/>
      <c r="H129" s="3"/>
      <c r="I129" s="2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3"/>
      <c r="H130" s="3"/>
      <c r="I130" s="2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3"/>
      <c r="H131" s="3"/>
      <c r="I131" s="2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3"/>
      <c r="H132" s="3"/>
      <c r="I132" s="2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3"/>
      <c r="H133" s="3"/>
      <c r="I133" s="2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3"/>
      <c r="H134" s="3"/>
      <c r="I134" s="2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3"/>
      <c r="H135" s="3"/>
      <c r="I135" s="2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3"/>
      <c r="H136" s="3"/>
      <c r="I136" s="2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3"/>
      <c r="H137" s="3"/>
      <c r="I137" s="2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3"/>
      <c r="H138" s="3"/>
      <c r="I138" s="2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3"/>
      <c r="H139" s="3"/>
      <c r="I139" s="2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3"/>
      <c r="H140" s="3"/>
      <c r="I140" s="2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3"/>
      <c r="H141" s="3"/>
      <c r="I141" s="2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3"/>
      <c r="H142" s="3"/>
      <c r="I142" s="2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3"/>
      <c r="H143" s="3"/>
      <c r="I143" s="2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3"/>
      <c r="H144" s="3"/>
      <c r="I144" s="2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3"/>
      <c r="H145" s="3"/>
      <c r="I145" s="2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3"/>
      <c r="H146" s="3"/>
      <c r="I146" s="2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3"/>
      <c r="H147" s="3"/>
      <c r="I147" s="2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3"/>
      <c r="H148" s="3"/>
      <c r="I148" s="2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3"/>
      <c r="H149" s="3"/>
      <c r="I149" s="2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3"/>
      <c r="H150" s="3"/>
      <c r="I150" s="2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3"/>
      <c r="H151" s="3"/>
      <c r="I151" s="2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3"/>
      <c r="H152" s="3"/>
      <c r="I152" s="2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3"/>
      <c r="H153" s="3"/>
      <c r="I153" s="2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3"/>
      <c r="H154" s="3"/>
      <c r="I154" s="2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3"/>
      <c r="H155" s="3"/>
      <c r="I155" s="2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3"/>
      <c r="H156" s="3"/>
      <c r="I156" s="2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3"/>
      <c r="H157" s="3"/>
      <c r="I157" s="2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3"/>
      <c r="H158" s="3"/>
      <c r="I158" s="2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3"/>
      <c r="H159" s="3"/>
      <c r="I159" s="2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3"/>
      <c r="H160" s="3"/>
      <c r="I160" s="2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3"/>
      <c r="H161" s="3"/>
      <c r="I161" s="2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3"/>
      <c r="H162" s="3"/>
      <c r="I162" s="2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3"/>
      <c r="H163" s="3"/>
      <c r="I163" s="2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3"/>
      <c r="H164" s="3"/>
      <c r="I164" s="2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3"/>
      <c r="H165" s="3"/>
      <c r="I165" s="2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3"/>
      <c r="H166" s="3"/>
      <c r="I166" s="2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3"/>
      <c r="H167" s="3"/>
      <c r="I167" s="2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3"/>
      <c r="H168" s="3"/>
      <c r="I168" s="2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3"/>
      <c r="H169" s="3"/>
      <c r="I169" s="2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3"/>
      <c r="H170" s="3"/>
      <c r="I170" s="2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3"/>
      <c r="H171" s="3"/>
      <c r="I171" s="2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3"/>
      <c r="H172" s="3"/>
      <c r="I172" s="2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3"/>
      <c r="H173" s="3"/>
      <c r="I173" s="2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3"/>
      <c r="H174" s="3"/>
      <c r="I174" s="2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3"/>
      <c r="H175" s="3"/>
      <c r="I175" s="2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3"/>
      <c r="H176" s="3"/>
      <c r="I176" s="2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3"/>
      <c r="H177" s="3"/>
      <c r="I177" s="2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3"/>
      <c r="H178" s="3"/>
      <c r="I178" s="2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3"/>
      <c r="H179" s="3"/>
      <c r="I179" s="2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3"/>
      <c r="H180" s="3"/>
      <c r="I180" s="2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3"/>
      <c r="H181" s="3"/>
      <c r="I181" s="2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3"/>
      <c r="H182" s="3"/>
      <c r="I182" s="2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3"/>
      <c r="H183" s="3"/>
      <c r="I183" s="2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3"/>
      <c r="H184" s="3"/>
      <c r="I184" s="2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3"/>
      <c r="H185" s="3"/>
      <c r="I185" s="2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3"/>
      <c r="H186" s="3"/>
      <c r="I186" s="2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3"/>
      <c r="H187" s="3"/>
      <c r="I187" s="2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3"/>
      <c r="H188" s="3"/>
      <c r="I188" s="2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3"/>
      <c r="H189" s="3"/>
      <c r="I189" s="2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3"/>
      <c r="H190" s="3"/>
      <c r="I190" s="2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3"/>
      <c r="H191" s="3"/>
      <c r="I191" s="2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3"/>
      <c r="H192" s="3"/>
      <c r="I192" s="2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3"/>
      <c r="H193" s="3"/>
      <c r="I193" s="2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3"/>
      <c r="H194" s="3"/>
      <c r="I194" s="2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3"/>
      <c r="H195" s="3"/>
      <c r="I195" s="2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3"/>
      <c r="H196" s="3"/>
      <c r="I196" s="2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3"/>
      <c r="H197" s="3"/>
      <c r="I197" s="2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3"/>
      <c r="H198" s="3"/>
      <c r="I198" s="2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3"/>
      <c r="H199" s="3"/>
      <c r="I199" s="2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3"/>
      <c r="H200" s="3"/>
      <c r="I200" s="2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3"/>
      <c r="H201" s="3"/>
      <c r="I201" s="2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2">
    <mergeCell ref="A1:E1"/>
    <mergeCell ref="A2:R2"/>
    <mergeCell ref="P3:R3"/>
    <mergeCell ref="T3:V3"/>
    <mergeCell ref="W3:Y3"/>
    <mergeCell ref="A5:E5"/>
    <mergeCell ref="A6:E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4" customWidth="1"/>
    <col min="2" max="2" width="6.58333333333333" customWidth="1"/>
    <col min="3" max="3" width="5.08333333333333" hidden="1" customWidth="1"/>
    <col min="4" max="4" width="11.3333333333333" customWidth="1"/>
    <col min="5" max="5" width="11.75" customWidth="1"/>
    <col min="6" max="6" width="4.58333333333333" customWidth="1"/>
    <col min="7" max="7" width="5.75" customWidth="1"/>
    <col min="8" max="8" width="12.25" customWidth="1"/>
    <col min="9" max="9" width="10.0833333333333" customWidth="1"/>
    <col min="10" max="10" width="9.83333333333333" customWidth="1"/>
    <col min="11" max="11" width="9.5" customWidth="1"/>
    <col min="12" max="12" width="12" customWidth="1"/>
    <col min="13" max="13" width="7.83333333333333" customWidth="1"/>
    <col min="14" max="14" width="8.33333333333333" customWidth="1"/>
    <col min="15" max="15" width="12" customWidth="1"/>
    <col min="16" max="18" width="10.5833333333333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3"/>
      <c r="E1" s="1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37" t="s">
        <v>16</v>
      </c>
      <c r="Q3" s="37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37" t="s">
        <v>21</v>
      </c>
      <c r="Q4" s="37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6" t="s">
        <v>2036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39">
        <f t="shared" ref="L5:Q5" si="0">SUM(L6+L25+L41+L49+L58)</f>
        <v>579870</v>
      </c>
      <c r="M5" s="39">
        <f t="shared" si="0"/>
        <v>0</v>
      </c>
      <c r="N5" s="39">
        <f t="shared" si="0"/>
        <v>0</v>
      </c>
      <c r="O5" s="39">
        <f t="shared" si="0"/>
        <v>0</v>
      </c>
      <c r="P5" s="39">
        <f t="shared" si="0"/>
        <v>579870</v>
      </c>
      <c r="Q5" s="39">
        <f t="shared" si="0"/>
        <v>579870</v>
      </c>
      <c r="R5" s="39">
        <f>SUM(R6+R25+R41)</f>
        <v>0</v>
      </c>
      <c r="S5" s="48"/>
      <c r="T5" s="36">
        <v>1769</v>
      </c>
      <c r="U5" s="50">
        <v>663</v>
      </c>
      <c r="V5" s="50">
        <v>0</v>
      </c>
      <c r="W5" s="46">
        <f>600*0.4</f>
        <v>240</v>
      </c>
      <c r="X5" s="46">
        <f>800*0.4</f>
        <v>320</v>
      </c>
      <c r="Y5" s="46">
        <v>640</v>
      </c>
      <c r="Z5" s="52">
        <f>SUM(T5*W5+U5*X5+V5*Y5)</f>
        <v>636720</v>
      </c>
      <c r="AA5" s="52">
        <f>SUM(T5*W5+U5*X5+V5*Y5-P5)</f>
        <v>56850</v>
      </c>
    </row>
    <row r="6" ht="29.15" customHeight="1" spans="1:27">
      <c r="A6" s="16" t="s">
        <v>2037</v>
      </c>
      <c r="B6" s="17"/>
      <c r="C6" s="17"/>
      <c r="D6" s="17"/>
      <c r="E6" s="69"/>
      <c r="F6" s="19"/>
      <c r="G6" s="19"/>
      <c r="H6" s="20"/>
      <c r="I6" s="20"/>
      <c r="J6" s="20"/>
      <c r="K6" s="20"/>
      <c r="L6" s="39">
        <f>SUM(L7:L24)</f>
        <v>184700</v>
      </c>
      <c r="M6" s="40"/>
      <c r="N6" s="40"/>
      <c r="O6" s="40"/>
      <c r="P6" s="39">
        <f t="shared" ref="P6:P37" si="1">SUM(Q6:R6)</f>
        <v>184700</v>
      </c>
      <c r="Q6" s="39">
        <f t="shared" ref="Q6:Q37" si="2">SUM(L6)</f>
        <v>184700</v>
      </c>
      <c r="R6" s="39">
        <f>SUM(R7:R24)</f>
        <v>0</v>
      </c>
      <c r="S6" s="48"/>
      <c r="T6" s="64"/>
      <c r="U6" s="93"/>
      <c r="V6" s="2"/>
      <c r="W6" s="2"/>
      <c r="X6" s="2"/>
      <c r="Y6" s="2"/>
      <c r="Z6" s="31"/>
      <c r="AA6" s="31"/>
    </row>
    <row r="7" ht="24" customHeight="1" spans="1:27">
      <c r="A7" s="131">
        <v>1</v>
      </c>
      <c r="B7" s="27" t="s">
        <v>51</v>
      </c>
      <c r="C7" s="132"/>
      <c r="D7" s="11" t="s">
        <v>2037</v>
      </c>
      <c r="E7" s="11" t="s">
        <v>2038</v>
      </c>
      <c r="F7" s="3"/>
      <c r="G7" s="11" t="s">
        <v>174</v>
      </c>
      <c r="H7" s="11" t="s">
        <v>2039</v>
      </c>
      <c r="I7" s="11" t="s">
        <v>102</v>
      </c>
      <c r="J7" s="11">
        <v>20</v>
      </c>
      <c r="K7" s="11">
        <v>100</v>
      </c>
      <c r="L7" s="11">
        <f t="shared" ref="L7:L24" si="3">J7*K7</f>
        <v>2000</v>
      </c>
      <c r="M7" s="11" t="s">
        <v>830</v>
      </c>
      <c r="N7" s="11"/>
      <c r="O7" s="87" t="s">
        <v>2040</v>
      </c>
      <c r="P7" s="89">
        <f t="shared" si="1"/>
        <v>2000</v>
      </c>
      <c r="Q7" s="89">
        <f t="shared" si="2"/>
        <v>2000</v>
      </c>
      <c r="R7" s="141"/>
      <c r="S7" s="142"/>
      <c r="T7" s="143"/>
      <c r="U7" s="143"/>
      <c r="V7" s="143"/>
      <c r="W7" s="143"/>
      <c r="X7" s="143"/>
      <c r="Y7" s="143"/>
      <c r="Z7" s="143"/>
      <c r="AA7" s="143"/>
    </row>
    <row r="8" ht="24" customHeight="1" spans="1:27">
      <c r="A8" s="131">
        <v>2</v>
      </c>
      <c r="B8" s="27" t="s">
        <v>51</v>
      </c>
      <c r="C8" s="132"/>
      <c r="D8" s="11" t="s">
        <v>2037</v>
      </c>
      <c r="E8" s="11" t="s">
        <v>2041</v>
      </c>
      <c r="F8" s="11"/>
      <c r="G8" s="11" t="s">
        <v>174</v>
      </c>
      <c r="H8" s="11" t="s">
        <v>2042</v>
      </c>
      <c r="I8" s="11" t="s">
        <v>125</v>
      </c>
      <c r="J8" s="11">
        <v>300</v>
      </c>
      <c r="K8" s="11">
        <v>11</v>
      </c>
      <c r="L8" s="11">
        <f t="shared" si="3"/>
        <v>3300</v>
      </c>
      <c r="M8" s="11" t="s">
        <v>830</v>
      </c>
      <c r="N8" s="11"/>
      <c r="O8" s="87" t="s">
        <v>2040</v>
      </c>
      <c r="P8" s="89">
        <f t="shared" si="1"/>
        <v>3300</v>
      </c>
      <c r="Q8" s="89">
        <f t="shared" si="2"/>
        <v>3300</v>
      </c>
      <c r="R8" s="141"/>
      <c r="S8" s="142"/>
      <c r="T8" s="143"/>
      <c r="U8" s="143"/>
      <c r="V8" s="143"/>
      <c r="W8" s="143"/>
      <c r="X8" s="143"/>
      <c r="Y8" s="143"/>
      <c r="Z8" s="143"/>
      <c r="AA8" s="143"/>
    </row>
    <row r="9" ht="24" customHeight="1" spans="1:27">
      <c r="A9" s="131">
        <v>3</v>
      </c>
      <c r="B9" s="27" t="s">
        <v>51</v>
      </c>
      <c r="C9" s="132"/>
      <c r="D9" s="11" t="s">
        <v>2037</v>
      </c>
      <c r="E9" s="11" t="s">
        <v>2043</v>
      </c>
      <c r="F9" s="11"/>
      <c r="G9" s="11" t="s">
        <v>1931</v>
      </c>
      <c r="H9" s="11" t="s">
        <v>2044</v>
      </c>
      <c r="I9" s="11" t="s">
        <v>105</v>
      </c>
      <c r="J9" s="11">
        <v>400</v>
      </c>
      <c r="K9" s="11">
        <v>3</v>
      </c>
      <c r="L9" s="11">
        <f t="shared" si="3"/>
        <v>1200</v>
      </c>
      <c r="M9" s="11" t="s">
        <v>830</v>
      </c>
      <c r="N9" s="11"/>
      <c r="O9" s="87" t="s">
        <v>2040</v>
      </c>
      <c r="P9" s="89">
        <f t="shared" si="1"/>
        <v>1200</v>
      </c>
      <c r="Q9" s="89">
        <f t="shared" si="2"/>
        <v>1200</v>
      </c>
      <c r="R9" s="141"/>
      <c r="S9" s="142"/>
      <c r="T9" s="143"/>
      <c r="U9" s="143"/>
      <c r="V9" s="143"/>
      <c r="W9" s="143"/>
      <c r="X9" s="143"/>
      <c r="Y9" s="143"/>
      <c r="Z9" s="143"/>
      <c r="AA9" s="143"/>
    </row>
    <row r="10" ht="24" customHeight="1" spans="1:27">
      <c r="A10" s="131">
        <v>4</v>
      </c>
      <c r="B10" s="27" t="s">
        <v>51</v>
      </c>
      <c r="C10" s="132"/>
      <c r="D10" s="11" t="s">
        <v>2037</v>
      </c>
      <c r="E10" s="11" t="s">
        <v>2045</v>
      </c>
      <c r="F10" s="11"/>
      <c r="G10" s="11" t="s">
        <v>174</v>
      </c>
      <c r="H10" s="11" t="s">
        <v>2046</v>
      </c>
      <c r="I10" s="11" t="s">
        <v>1732</v>
      </c>
      <c r="J10" s="11">
        <v>160</v>
      </c>
      <c r="K10" s="11">
        <v>80</v>
      </c>
      <c r="L10" s="11">
        <f t="shared" si="3"/>
        <v>12800</v>
      </c>
      <c r="M10" s="11" t="s">
        <v>830</v>
      </c>
      <c r="N10" s="11"/>
      <c r="O10" s="87" t="s">
        <v>2040</v>
      </c>
      <c r="P10" s="89">
        <f t="shared" si="1"/>
        <v>12800</v>
      </c>
      <c r="Q10" s="89">
        <f t="shared" si="2"/>
        <v>12800</v>
      </c>
      <c r="R10" s="141"/>
      <c r="S10" s="142"/>
      <c r="T10" s="143"/>
      <c r="U10" s="143"/>
      <c r="V10" s="143"/>
      <c r="W10" s="143"/>
      <c r="X10" s="143"/>
      <c r="Y10" s="143"/>
      <c r="Z10" s="143"/>
      <c r="AA10" s="143"/>
    </row>
    <row r="11" ht="24" customHeight="1" spans="1:27">
      <c r="A11" s="131">
        <v>5</v>
      </c>
      <c r="B11" s="27" t="s">
        <v>51</v>
      </c>
      <c r="C11" s="132"/>
      <c r="D11" s="11" t="s">
        <v>2037</v>
      </c>
      <c r="E11" s="11" t="s">
        <v>174</v>
      </c>
      <c r="F11" s="11"/>
      <c r="G11" s="11" t="s">
        <v>174</v>
      </c>
      <c r="H11" s="11" t="s">
        <v>2047</v>
      </c>
      <c r="I11" s="11" t="s">
        <v>1732</v>
      </c>
      <c r="J11" s="11">
        <v>18900</v>
      </c>
      <c r="K11" s="11">
        <v>1</v>
      </c>
      <c r="L11" s="11">
        <f t="shared" si="3"/>
        <v>18900</v>
      </c>
      <c r="M11" s="11" t="s">
        <v>830</v>
      </c>
      <c r="N11" s="11"/>
      <c r="O11" s="87" t="s">
        <v>2040</v>
      </c>
      <c r="P11" s="89">
        <f t="shared" si="1"/>
        <v>18900</v>
      </c>
      <c r="Q11" s="89">
        <f t="shared" si="2"/>
        <v>18900</v>
      </c>
      <c r="R11" s="141"/>
      <c r="S11" s="142"/>
      <c r="T11" s="143"/>
      <c r="U11" s="143"/>
      <c r="V11" s="143"/>
      <c r="W11" s="143"/>
      <c r="X11" s="143"/>
      <c r="Y11" s="143"/>
      <c r="Z11" s="143"/>
      <c r="AA11" s="143"/>
    </row>
    <row r="12" ht="24" customHeight="1" spans="1:27">
      <c r="A12" s="131">
        <v>6</v>
      </c>
      <c r="B12" s="27" t="s">
        <v>51</v>
      </c>
      <c r="C12" s="132"/>
      <c r="D12" s="11" t="s">
        <v>2037</v>
      </c>
      <c r="E12" s="11" t="s">
        <v>2048</v>
      </c>
      <c r="F12" s="11"/>
      <c r="G12" s="11" t="s">
        <v>1931</v>
      </c>
      <c r="H12" s="11" t="s">
        <v>2049</v>
      </c>
      <c r="I12" s="11" t="s">
        <v>125</v>
      </c>
      <c r="J12" s="11">
        <v>1000</v>
      </c>
      <c r="K12" s="11">
        <v>1</v>
      </c>
      <c r="L12" s="11">
        <f t="shared" si="3"/>
        <v>1000</v>
      </c>
      <c r="M12" s="11" t="s">
        <v>830</v>
      </c>
      <c r="N12" s="11"/>
      <c r="O12" s="87" t="s">
        <v>2040</v>
      </c>
      <c r="P12" s="89">
        <f t="shared" si="1"/>
        <v>1000</v>
      </c>
      <c r="Q12" s="89">
        <f t="shared" si="2"/>
        <v>1000</v>
      </c>
      <c r="R12" s="141"/>
      <c r="S12" s="142"/>
      <c r="T12" s="143"/>
      <c r="U12" s="143"/>
      <c r="V12" s="143"/>
      <c r="W12" s="143"/>
      <c r="X12" s="143"/>
      <c r="Y12" s="143"/>
      <c r="Z12" s="143"/>
      <c r="AA12" s="143"/>
    </row>
    <row r="13" ht="24" customHeight="1" spans="1:27">
      <c r="A13" s="131">
        <v>7</v>
      </c>
      <c r="B13" s="27" t="s">
        <v>51</v>
      </c>
      <c r="C13" s="132"/>
      <c r="D13" s="11" t="s">
        <v>2037</v>
      </c>
      <c r="E13" s="11" t="s">
        <v>2050</v>
      </c>
      <c r="F13" s="11"/>
      <c r="G13" s="11" t="s">
        <v>1931</v>
      </c>
      <c r="H13" s="11" t="s">
        <v>2050</v>
      </c>
      <c r="I13" s="11" t="s">
        <v>114</v>
      </c>
      <c r="J13" s="11">
        <v>3900</v>
      </c>
      <c r="K13" s="11">
        <v>4</v>
      </c>
      <c r="L13" s="11">
        <f t="shared" si="3"/>
        <v>15600</v>
      </c>
      <c r="M13" s="11" t="s">
        <v>830</v>
      </c>
      <c r="N13" s="11"/>
      <c r="O13" s="87" t="s">
        <v>2040</v>
      </c>
      <c r="P13" s="89">
        <f t="shared" si="1"/>
        <v>15600</v>
      </c>
      <c r="Q13" s="89">
        <f t="shared" si="2"/>
        <v>15600</v>
      </c>
      <c r="R13" s="141"/>
      <c r="S13" s="142"/>
      <c r="T13" s="143"/>
      <c r="U13" s="143"/>
      <c r="V13" s="143"/>
      <c r="W13" s="143"/>
      <c r="X13" s="143"/>
      <c r="Y13" s="143"/>
      <c r="Z13" s="143"/>
      <c r="AA13" s="143"/>
    </row>
    <row r="14" ht="24" customHeight="1" spans="1:27">
      <c r="A14" s="131">
        <v>8</v>
      </c>
      <c r="B14" s="27" t="s">
        <v>51</v>
      </c>
      <c r="C14" s="132"/>
      <c r="D14" s="11" t="s">
        <v>2037</v>
      </c>
      <c r="E14" s="11" t="s">
        <v>2051</v>
      </c>
      <c r="F14" s="11"/>
      <c r="G14" s="11" t="s">
        <v>174</v>
      </c>
      <c r="H14" s="11" t="s">
        <v>2052</v>
      </c>
      <c r="I14" s="11" t="s">
        <v>102</v>
      </c>
      <c r="J14" s="11">
        <v>210</v>
      </c>
      <c r="K14" s="11">
        <v>120</v>
      </c>
      <c r="L14" s="11">
        <f t="shared" si="3"/>
        <v>25200</v>
      </c>
      <c r="M14" s="11" t="s">
        <v>830</v>
      </c>
      <c r="N14" s="11"/>
      <c r="O14" s="87" t="s">
        <v>2053</v>
      </c>
      <c r="P14" s="89">
        <f t="shared" si="1"/>
        <v>25200</v>
      </c>
      <c r="Q14" s="89">
        <f t="shared" si="2"/>
        <v>25200</v>
      </c>
      <c r="R14" s="141"/>
      <c r="S14" s="142"/>
      <c r="T14" s="143"/>
      <c r="U14" s="143"/>
      <c r="V14" s="143"/>
      <c r="W14" s="143"/>
      <c r="X14" s="143"/>
      <c r="Y14" s="143"/>
      <c r="Z14" s="143"/>
      <c r="AA14" s="143"/>
    </row>
    <row r="15" ht="24" customHeight="1" spans="1:27">
      <c r="A15" s="131">
        <v>9</v>
      </c>
      <c r="B15" s="27" t="s">
        <v>51</v>
      </c>
      <c r="C15" s="132"/>
      <c r="D15" s="11" t="s">
        <v>2037</v>
      </c>
      <c r="E15" s="11" t="s">
        <v>2016</v>
      </c>
      <c r="F15" s="11"/>
      <c r="G15" s="11" t="s">
        <v>174</v>
      </c>
      <c r="H15" s="11" t="s">
        <v>2054</v>
      </c>
      <c r="I15" s="11" t="s">
        <v>64</v>
      </c>
      <c r="J15" s="11">
        <v>20</v>
      </c>
      <c r="K15" s="11">
        <v>150</v>
      </c>
      <c r="L15" s="11">
        <f t="shared" si="3"/>
        <v>3000</v>
      </c>
      <c r="M15" s="11" t="s">
        <v>830</v>
      </c>
      <c r="N15" s="11"/>
      <c r="O15" s="87" t="s">
        <v>2055</v>
      </c>
      <c r="P15" s="89">
        <f t="shared" si="1"/>
        <v>3000</v>
      </c>
      <c r="Q15" s="89">
        <f t="shared" si="2"/>
        <v>3000</v>
      </c>
      <c r="R15" s="141"/>
      <c r="S15" s="142"/>
      <c r="T15" s="143"/>
      <c r="U15" s="143"/>
      <c r="V15" s="143"/>
      <c r="W15" s="143"/>
      <c r="X15" s="143"/>
      <c r="Y15" s="143"/>
      <c r="Z15" s="143"/>
      <c r="AA15" s="143"/>
    </row>
    <row r="16" ht="24" customHeight="1" spans="1:27">
      <c r="A16" s="131">
        <v>10</v>
      </c>
      <c r="B16" s="27" t="s">
        <v>51</v>
      </c>
      <c r="C16" s="132"/>
      <c r="D16" s="11" t="s">
        <v>2037</v>
      </c>
      <c r="E16" s="11" t="s">
        <v>2056</v>
      </c>
      <c r="F16" s="11"/>
      <c r="G16" s="11" t="s">
        <v>2057</v>
      </c>
      <c r="H16" s="11" t="s">
        <v>2058</v>
      </c>
      <c r="I16" s="11" t="s">
        <v>95</v>
      </c>
      <c r="J16" s="11">
        <v>10000</v>
      </c>
      <c r="K16" s="11">
        <v>1</v>
      </c>
      <c r="L16" s="11">
        <f t="shared" si="3"/>
        <v>10000</v>
      </c>
      <c r="M16" s="11" t="s">
        <v>830</v>
      </c>
      <c r="N16" s="11"/>
      <c r="O16" s="87" t="s">
        <v>2059</v>
      </c>
      <c r="P16" s="89">
        <f t="shared" si="1"/>
        <v>10000</v>
      </c>
      <c r="Q16" s="89">
        <f t="shared" si="2"/>
        <v>10000</v>
      </c>
      <c r="R16" s="141"/>
      <c r="S16" s="142"/>
      <c r="T16" s="143"/>
      <c r="U16" s="143"/>
      <c r="V16" s="143"/>
      <c r="W16" s="143"/>
      <c r="X16" s="143"/>
      <c r="Y16" s="143"/>
      <c r="Z16" s="143"/>
      <c r="AA16" s="143"/>
    </row>
    <row r="17" ht="24" customHeight="1" spans="1:27">
      <c r="A17" s="131">
        <v>11</v>
      </c>
      <c r="B17" s="27" t="s">
        <v>51</v>
      </c>
      <c r="C17" s="132"/>
      <c r="D17" s="11" t="s">
        <v>2037</v>
      </c>
      <c r="E17" s="11" t="s">
        <v>2060</v>
      </c>
      <c r="F17" s="11"/>
      <c r="G17" s="11" t="s">
        <v>174</v>
      </c>
      <c r="H17" s="11" t="s">
        <v>2060</v>
      </c>
      <c r="I17" s="11" t="s">
        <v>1732</v>
      </c>
      <c r="J17" s="11">
        <v>100</v>
      </c>
      <c r="K17" s="11">
        <v>60</v>
      </c>
      <c r="L17" s="11">
        <f t="shared" si="3"/>
        <v>6000</v>
      </c>
      <c r="M17" s="11" t="s">
        <v>830</v>
      </c>
      <c r="N17" s="11"/>
      <c r="O17" s="87" t="s">
        <v>2059</v>
      </c>
      <c r="P17" s="89">
        <f t="shared" si="1"/>
        <v>6000</v>
      </c>
      <c r="Q17" s="89">
        <f t="shared" si="2"/>
        <v>6000</v>
      </c>
      <c r="R17" s="141"/>
      <c r="S17" s="142"/>
      <c r="T17" s="143"/>
      <c r="U17" s="143"/>
      <c r="V17" s="143"/>
      <c r="W17" s="143"/>
      <c r="X17" s="143"/>
      <c r="Y17" s="143"/>
      <c r="Z17" s="143"/>
      <c r="AA17" s="143"/>
    </row>
    <row r="18" ht="24" customHeight="1" spans="1:27">
      <c r="A18" s="131">
        <v>12</v>
      </c>
      <c r="B18" s="27" t="s">
        <v>51</v>
      </c>
      <c r="C18" s="132"/>
      <c r="D18" s="11" t="s">
        <v>2037</v>
      </c>
      <c r="E18" s="11" t="s">
        <v>2061</v>
      </c>
      <c r="F18" s="11"/>
      <c r="G18" s="11" t="s">
        <v>174</v>
      </c>
      <c r="H18" s="11" t="s">
        <v>2062</v>
      </c>
      <c r="I18" s="11" t="s">
        <v>1721</v>
      </c>
      <c r="J18" s="11">
        <v>200</v>
      </c>
      <c r="K18" s="11">
        <v>40</v>
      </c>
      <c r="L18" s="11">
        <f t="shared" si="3"/>
        <v>8000</v>
      </c>
      <c r="M18" s="11" t="s">
        <v>830</v>
      </c>
      <c r="N18" s="11"/>
      <c r="O18" s="87" t="s">
        <v>2059</v>
      </c>
      <c r="P18" s="89">
        <f t="shared" si="1"/>
        <v>8000</v>
      </c>
      <c r="Q18" s="89">
        <f t="shared" si="2"/>
        <v>8000</v>
      </c>
      <c r="R18" s="141"/>
      <c r="S18" s="142"/>
      <c r="T18" s="143"/>
      <c r="U18" s="143"/>
      <c r="V18" s="143"/>
      <c r="W18" s="143"/>
      <c r="X18" s="143"/>
      <c r="Y18" s="143"/>
      <c r="Z18" s="143"/>
      <c r="AA18" s="143"/>
    </row>
    <row r="19" ht="24" customHeight="1" spans="1:27">
      <c r="A19" s="131">
        <v>13</v>
      </c>
      <c r="B19" s="27" t="s">
        <v>51</v>
      </c>
      <c r="C19" s="132"/>
      <c r="D19" s="11" t="s">
        <v>2037</v>
      </c>
      <c r="E19" s="11" t="s">
        <v>2063</v>
      </c>
      <c r="F19" s="11"/>
      <c r="G19" s="11" t="s">
        <v>174</v>
      </c>
      <c r="H19" s="11" t="s">
        <v>2064</v>
      </c>
      <c r="I19" s="11" t="s">
        <v>1732</v>
      </c>
      <c r="J19" s="11">
        <v>150</v>
      </c>
      <c r="K19" s="11">
        <v>70</v>
      </c>
      <c r="L19" s="11">
        <f t="shared" si="3"/>
        <v>10500</v>
      </c>
      <c r="M19" s="11" t="s">
        <v>830</v>
      </c>
      <c r="N19" s="11"/>
      <c r="O19" s="87" t="s">
        <v>2065</v>
      </c>
      <c r="P19" s="89">
        <f t="shared" si="1"/>
        <v>10500</v>
      </c>
      <c r="Q19" s="89">
        <f t="shared" si="2"/>
        <v>10500</v>
      </c>
      <c r="R19" s="141"/>
      <c r="S19" s="142"/>
      <c r="T19" s="143"/>
      <c r="U19" s="143"/>
      <c r="V19" s="143"/>
      <c r="W19" s="143"/>
      <c r="X19" s="143"/>
      <c r="Y19" s="143"/>
      <c r="Z19" s="143"/>
      <c r="AA19" s="143"/>
    </row>
    <row r="20" ht="24" customHeight="1" spans="1:27">
      <c r="A20" s="131">
        <v>14</v>
      </c>
      <c r="B20" s="27" t="s">
        <v>51</v>
      </c>
      <c r="C20" s="132"/>
      <c r="D20" s="11" t="s">
        <v>2037</v>
      </c>
      <c r="E20" s="11" t="s">
        <v>115</v>
      </c>
      <c r="F20" s="46"/>
      <c r="G20" s="11" t="s">
        <v>1931</v>
      </c>
      <c r="H20" s="46" t="s">
        <v>115</v>
      </c>
      <c r="I20" s="46" t="s">
        <v>64</v>
      </c>
      <c r="J20" s="46">
        <v>1400</v>
      </c>
      <c r="K20" s="46">
        <v>3</v>
      </c>
      <c r="L20" s="11">
        <f t="shared" si="3"/>
        <v>4200</v>
      </c>
      <c r="M20" s="11" t="s">
        <v>830</v>
      </c>
      <c r="N20" s="11"/>
      <c r="O20" s="137" t="s">
        <v>2065</v>
      </c>
      <c r="P20" s="89">
        <f t="shared" si="1"/>
        <v>4200</v>
      </c>
      <c r="Q20" s="89">
        <f t="shared" si="2"/>
        <v>4200</v>
      </c>
      <c r="R20" s="141"/>
      <c r="S20" s="142"/>
      <c r="T20" s="143"/>
      <c r="U20" s="143"/>
      <c r="V20" s="143"/>
      <c r="W20" s="143"/>
      <c r="X20" s="143"/>
      <c r="Y20" s="143"/>
      <c r="Z20" s="143"/>
      <c r="AA20" s="143"/>
    </row>
    <row r="21" ht="24" customHeight="1" spans="1:27">
      <c r="A21" s="131">
        <v>15</v>
      </c>
      <c r="B21" s="27" t="s">
        <v>51</v>
      </c>
      <c r="C21" s="132"/>
      <c r="D21" s="11" t="s">
        <v>2037</v>
      </c>
      <c r="E21" s="11" t="s">
        <v>2066</v>
      </c>
      <c r="F21" s="11"/>
      <c r="G21" s="11" t="s">
        <v>1931</v>
      </c>
      <c r="H21" s="11" t="s">
        <v>2066</v>
      </c>
      <c r="I21" s="11" t="s">
        <v>64</v>
      </c>
      <c r="J21" s="11">
        <v>21000</v>
      </c>
      <c r="K21" s="11">
        <v>1</v>
      </c>
      <c r="L21" s="11">
        <f t="shared" si="3"/>
        <v>21000</v>
      </c>
      <c r="M21" s="11" t="s">
        <v>830</v>
      </c>
      <c r="N21" s="11"/>
      <c r="O21" s="87" t="s">
        <v>2065</v>
      </c>
      <c r="P21" s="89">
        <f t="shared" si="1"/>
        <v>21000</v>
      </c>
      <c r="Q21" s="89">
        <f t="shared" si="2"/>
        <v>21000</v>
      </c>
      <c r="R21" s="141"/>
      <c r="S21" s="142"/>
      <c r="T21" s="143"/>
      <c r="U21" s="143"/>
      <c r="V21" s="143"/>
      <c r="W21" s="143"/>
      <c r="X21" s="143"/>
      <c r="Y21" s="143"/>
      <c r="Z21" s="143"/>
      <c r="AA21" s="143"/>
    </row>
    <row r="22" ht="24" customHeight="1" spans="1:27">
      <c r="A22" s="131">
        <v>16</v>
      </c>
      <c r="B22" s="27" t="s">
        <v>51</v>
      </c>
      <c r="C22" s="132"/>
      <c r="D22" s="11" t="s">
        <v>2037</v>
      </c>
      <c r="E22" s="11" t="s">
        <v>2067</v>
      </c>
      <c r="F22" s="11"/>
      <c r="G22" s="11" t="s">
        <v>1931</v>
      </c>
      <c r="H22" s="11" t="s">
        <v>2068</v>
      </c>
      <c r="I22" s="11" t="s">
        <v>1732</v>
      </c>
      <c r="J22" s="11">
        <v>300</v>
      </c>
      <c r="K22" s="11">
        <v>100</v>
      </c>
      <c r="L22" s="11">
        <f t="shared" si="3"/>
        <v>30000</v>
      </c>
      <c r="M22" s="11" t="s">
        <v>830</v>
      </c>
      <c r="N22" s="11"/>
      <c r="O22" s="87" t="s">
        <v>2065</v>
      </c>
      <c r="P22" s="89">
        <f t="shared" si="1"/>
        <v>30000</v>
      </c>
      <c r="Q22" s="89">
        <f t="shared" si="2"/>
        <v>30000</v>
      </c>
      <c r="R22" s="141"/>
      <c r="S22" s="142"/>
      <c r="T22" s="143"/>
      <c r="U22" s="143"/>
      <c r="V22" s="143"/>
      <c r="W22" s="143"/>
      <c r="X22" s="143"/>
      <c r="Y22" s="143"/>
      <c r="Z22" s="143"/>
      <c r="AA22" s="143"/>
    </row>
    <row r="23" ht="24" customHeight="1" spans="1:27">
      <c r="A23" s="131">
        <v>17</v>
      </c>
      <c r="B23" s="27" t="s">
        <v>51</v>
      </c>
      <c r="C23" s="132"/>
      <c r="D23" s="11" t="s">
        <v>2037</v>
      </c>
      <c r="E23" s="11" t="s">
        <v>2060</v>
      </c>
      <c r="F23" s="11"/>
      <c r="G23" s="11" t="s">
        <v>174</v>
      </c>
      <c r="H23" s="11" t="s">
        <v>2060</v>
      </c>
      <c r="I23" s="11" t="s">
        <v>1732</v>
      </c>
      <c r="J23" s="11">
        <v>100</v>
      </c>
      <c r="K23" s="11">
        <v>40</v>
      </c>
      <c r="L23" s="11">
        <f t="shared" si="3"/>
        <v>4000</v>
      </c>
      <c r="M23" s="11" t="s">
        <v>830</v>
      </c>
      <c r="N23" s="11"/>
      <c r="O23" s="87" t="s">
        <v>2069</v>
      </c>
      <c r="P23" s="89">
        <f t="shared" si="1"/>
        <v>4000</v>
      </c>
      <c r="Q23" s="89">
        <f t="shared" si="2"/>
        <v>4000</v>
      </c>
      <c r="R23" s="141"/>
      <c r="S23" s="142"/>
      <c r="T23" s="143"/>
      <c r="U23" s="143"/>
      <c r="V23" s="143"/>
      <c r="W23" s="143"/>
      <c r="X23" s="143"/>
      <c r="Y23" s="143"/>
      <c r="Z23" s="143"/>
      <c r="AA23" s="143"/>
    </row>
    <row r="24" ht="24" customHeight="1" spans="1:27">
      <c r="A24" s="131">
        <v>18</v>
      </c>
      <c r="B24" s="27" t="s">
        <v>51</v>
      </c>
      <c r="C24" s="110"/>
      <c r="D24" s="11" t="s">
        <v>2037</v>
      </c>
      <c r="E24" s="11" t="s">
        <v>2061</v>
      </c>
      <c r="F24" s="11"/>
      <c r="G24" s="11" t="s">
        <v>174</v>
      </c>
      <c r="H24" s="11" t="s">
        <v>2062</v>
      </c>
      <c r="I24" s="11" t="s">
        <v>1732</v>
      </c>
      <c r="J24" s="11">
        <v>200</v>
      </c>
      <c r="K24" s="11">
        <v>40</v>
      </c>
      <c r="L24" s="11">
        <f t="shared" si="3"/>
        <v>8000</v>
      </c>
      <c r="M24" s="11" t="s">
        <v>830</v>
      </c>
      <c r="N24" s="11"/>
      <c r="O24" s="87" t="s">
        <v>2069</v>
      </c>
      <c r="P24" s="89">
        <f t="shared" si="1"/>
        <v>8000</v>
      </c>
      <c r="Q24" s="89">
        <f t="shared" si="2"/>
        <v>8000</v>
      </c>
      <c r="R24" s="141"/>
      <c r="S24" s="142"/>
      <c r="T24" s="143"/>
      <c r="U24" s="143"/>
      <c r="V24" s="143"/>
      <c r="W24" s="143"/>
      <c r="X24" s="143"/>
      <c r="Y24" s="143"/>
      <c r="Z24" s="143"/>
      <c r="AA24" s="143"/>
    </row>
    <row r="25" ht="24" customHeight="1" spans="1:27">
      <c r="A25" s="95" t="s">
        <v>2070</v>
      </c>
      <c r="B25" s="96"/>
      <c r="C25" s="96"/>
      <c r="D25" s="96"/>
      <c r="E25" s="97"/>
      <c r="F25" s="98"/>
      <c r="G25" s="98"/>
      <c r="H25" s="99"/>
      <c r="I25" s="99"/>
      <c r="J25" s="99"/>
      <c r="K25" s="99"/>
      <c r="L25" s="113">
        <f>SUM(L26:L40)</f>
        <v>120240</v>
      </c>
      <c r="M25" s="114"/>
      <c r="N25" s="114"/>
      <c r="O25" s="114"/>
      <c r="P25" s="89">
        <f t="shared" si="1"/>
        <v>120240</v>
      </c>
      <c r="Q25" s="89">
        <f t="shared" si="2"/>
        <v>120240</v>
      </c>
      <c r="R25" s="119"/>
      <c r="S25" s="48"/>
      <c r="T25" s="64">
        <v>692</v>
      </c>
      <c r="U25" s="121">
        <v>343</v>
      </c>
      <c r="V25" s="2"/>
      <c r="W25" s="2">
        <v>300</v>
      </c>
      <c r="X25" s="2">
        <v>400</v>
      </c>
      <c r="Y25" s="2">
        <f>800+300</f>
        <v>1100</v>
      </c>
      <c r="Z25" s="31">
        <f>SUM(T25*W25+U25*X25+V25*Y25)*2*0.3</f>
        <v>206880</v>
      </c>
      <c r="AA25" s="31">
        <f>SUM(Z25-P25)</f>
        <v>86640</v>
      </c>
    </row>
    <row r="26" ht="24" customHeight="1" spans="1:27">
      <c r="A26" s="46">
        <v>1</v>
      </c>
      <c r="B26" s="27" t="s">
        <v>51</v>
      </c>
      <c r="C26" s="87"/>
      <c r="D26" s="11" t="s">
        <v>2070</v>
      </c>
      <c r="E26" s="11" t="s">
        <v>2071</v>
      </c>
      <c r="F26" s="46"/>
      <c r="G26" s="11" t="s">
        <v>2072</v>
      </c>
      <c r="H26" s="11" t="s">
        <v>2073</v>
      </c>
      <c r="I26" s="46" t="s">
        <v>95</v>
      </c>
      <c r="J26" s="46">
        <v>5000</v>
      </c>
      <c r="K26" s="51">
        <v>1</v>
      </c>
      <c r="L26" s="77">
        <f t="shared" ref="L26:L40" si="4">SUM(J26*K26)</f>
        <v>5000</v>
      </c>
      <c r="M26" s="11" t="s">
        <v>830</v>
      </c>
      <c r="N26" s="11"/>
      <c r="O26" s="71">
        <v>201907</v>
      </c>
      <c r="P26" s="89">
        <f t="shared" si="1"/>
        <v>5000</v>
      </c>
      <c r="Q26" s="89">
        <f t="shared" si="2"/>
        <v>5000</v>
      </c>
      <c r="R26" s="141"/>
      <c r="S26" s="46"/>
      <c r="T26" s="1"/>
      <c r="U26" s="2"/>
      <c r="V26" s="2"/>
      <c r="W26" s="2"/>
      <c r="X26" s="2"/>
      <c r="Y26" s="2"/>
      <c r="Z26" s="31"/>
      <c r="AA26" s="31"/>
    </row>
    <row r="27" ht="24" customHeight="1" spans="1:27">
      <c r="A27" s="46">
        <v>2</v>
      </c>
      <c r="B27" s="27" t="s">
        <v>51</v>
      </c>
      <c r="C27" s="87"/>
      <c r="D27" s="11" t="s">
        <v>2070</v>
      </c>
      <c r="E27" s="11" t="s">
        <v>2074</v>
      </c>
      <c r="F27" s="46"/>
      <c r="G27" s="11" t="s">
        <v>174</v>
      </c>
      <c r="H27" s="11" t="s">
        <v>147</v>
      </c>
      <c r="I27" s="46" t="s">
        <v>89</v>
      </c>
      <c r="J27" s="46">
        <v>1450</v>
      </c>
      <c r="K27" s="51">
        <v>1</v>
      </c>
      <c r="L27" s="77">
        <f t="shared" si="4"/>
        <v>1450</v>
      </c>
      <c r="M27" s="11" t="s">
        <v>830</v>
      </c>
      <c r="N27" s="11"/>
      <c r="O27" s="71">
        <v>201903</v>
      </c>
      <c r="P27" s="89">
        <f t="shared" si="1"/>
        <v>1450</v>
      </c>
      <c r="Q27" s="89">
        <f t="shared" si="2"/>
        <v>1450</v>
      </c>
      <c r="R27" s="141"/>
      <c r="S27" s="46"/>
      <c r="T27" s="1"/>
      <c r="U27" s="2"/>
      <c r="V27" s="2"/>
      <c r="W27" s="2"/>
      <c r="X27" s="2"/>
      <c r="Y27" s="2"/>
      <c r="Z27" s="31"/>
      <c r="AA27" s="31"/>
    </row>
    <row r="28" ht="24" customHeight="1" spans="1:27">
      <c r="A28" s="46">
        <v>3</v>
      </c>
      <c r="B28" s="27" t="s">
        <v>51</v>
      </c>
      <c r="C28" s="87"/>
      <c r="D28" s="11" t="s">
        <v>2070</v>
      </c>
      <c r="E28" s="11" t="s">
        <v>2075</v>
      </c>
      <c r="F28" s="46"/>
      <c r="G28" s="11" t="s">
        <v>174</v>
      </c>
      <c r="H28" s="11" t="s">
        <v>174</v>
      </c>
      <c r="I28" s="46" t="s">
        <v>1721</v>
      </c>
      <c r="J28" s="46">
        <v>14.375</v>
      </c>
      <c r="K28" s="51">
        <v>80</v>
      </c>
      <c r="L28" s="77">
        <f t="shared" si="4"/>
        <v>1150</v>
      </c>
      <c r="M28" s="11" t="s">
        <v>830</v>
      </c>
      <c r="N28" s="11"/>
      <c r="O28" s="71">
        <v>201903</v>
      </c>
      <c r="P28" s="89">
        <f t="shared" si="1"/>
        <v>1150</v>
      </c>
      <c r="Q28" s="89">
        <f t="shared" si="2"/>
        <v>1150</v>
      </c>
      <c r="R28" s="141"/>
      <c r="S28" s="46"/>
      <c r="T28" s="1"/>
      <c r="U28" s="2"/>
      <c r="V28" s="2"/>
      <c r="W28" s="2"/>
      <c r="X28" s="2"/>
      <c r="Y28" s="2"/>
      <c r="Z28" s="31"/>
      <c r="AA28" s="31"/>
    </row>
    <row r="29" ht="24" customHeight="1" spans="1:27">
      <c r="A29" s="46">
        <v>4</v>
      </c>
      <c r="B29" s="27" t="s">
        <v>51</v>
      </c>
      <c r="C29" s="87"/>
      <c r="D29" s="11" t="s">
        <v>2070</v>
      </c>
      <c r="E29" s="11" t="s">
        <v>2076</v>
      </c>
      <c r="F29" s="46"/>
      <c r="G29" s="11" t="s">
        <v>174</v>
      </c>
      <c r="H29" s="11" t="s">
        <v>174</v>
      </c>
      <c r="I29" s="46" t="s">
        <v>1732</v>
      </c>
      <c r="J29" s="46">
        <v>500</v>
      </c>
      <c r="K29" s="51">
        <v>30</v>
      </c>
      <c r="L29" s="77">
        <f t="shared" si="4"/>
        <v>15000</v>
      </c>
      <c r="M29" s="11" t="s">
        <v>830</v>
      </c>
      <c r="N29" s="11"/>
      <c r="O29" s="71">
        <v>201906</v>
      </c>
      <c r="P29" s="89">
        <f t="shared" si="1"/>
        <v>15000</v>
      </c>
      <c r="Q29" s="89">
        <f t="shared" si="2"/>
        <v>15000</v>
      </c>
      <c r="R29" s="141"/>
      <c r="S29" s="46"/>
      <c r="T29" s="1"/>
      <c r="U29" s="2"/>
      <c r="V29" s="2"/>
      <c r="W29" s="2"/>
      <c r="X29" s="2"/>
      <c r="Y29" s="2"/>
      <c r="Z29" s="31"/>
      <c r="AA29" s="31"/>
    </row>
    <row r="30" ht="24" customHeight="1" spans="1:27">
      <c r="A30" s="46">
        <v>5</v>
      </c>
      <c r="B30" s="27" t="s">
        <v>51</v>
      </c>
      <c r="C30" s="87"/>
      <c r="D30" s="11" t="s">
        <v>2070</v>
      </c>
      <c r="E30" s="11" t="s">
        <v>2077</v>
      </c>
      <c r="F30" s="46"/>
      <c r="G30" s="11" t="s">
        <v>2077</v>
      </c>
      <c r="H30" s="11" t="s">
        <v>2077</v>
      </c>
      <c r="I30" s="46" t="s">
        <v>95</v>
      </c>
      <c r="J30" s="46">
        <v>20000</v>
      </c>
      <c r="K30" s="51">
        <v>1</v>
      </c>
      <c r="L30" s="77">
        <f t="shared" si="4"/>
        <v>20000</v>
      </c>
      <c r="M30" s="11" t="s">
        <v>830</v>
      </c>
      <c r="N30" s="11"/>
      <c r="O30" s="71">
        <v>201907</v>
      </c>
      <c r="P30" s="89">
        <f t="shared" si="1"/>
        <v>20000</v>
      </c>
      <c r="Q30" s="89">
        <f t="shared" si="2"/>
        <v>20000</v>
      </c>
      <c r="R30" s="141"/>
      <c r="S30" s="46"/>
      <c r="T30" s="1"/>
      <c r="U30" s="2"/>
      <c r="V30" s="2"/>
      <c r="W30" s="2"/>
      <c r="X30" s="2"/>
      <c r="Y30" s="2"/>
      <c r="Z30" s="31"/>
      <c r="AA30" s="31"/>
    </row>
    <row r="31" ht="24" customHeight="1" spans="1:27">
      <c r="A31" s="46">
        <v>6</v>
      </c>
      <c r="B31" s="27" t="s">
        <v>51</v>
      </c>
      <c r="C31" s="87"/>
      <c r="D31" s="11" t="s">
        <v>2070</v>
      </c>
      <c r="E31" s="11" t="s">
        <v>2078</v>
      </c>
      <c r="F31" s="46"/>
      <c r="G31" s="11"/>
      <c r="H31" s="11" t="s">
        <v>2078</v>
      </c>
      <c r="I31" s="46" t="s">
        <v>114</v>
      </c>
      <c r="J31" s="46">
        <v>5000</v>
      </c>
      <c r="K31" s="51">
        <v>1</v>
      </c>
      <c r="L31" s="77">
        <f t="shared" si="4"/>
        <v>5000</v>
      </c>
      <c r="M31" s="11" t="s">
        <v>830</v>
      </c>
      <c r="N31" s="11"/>
      <c r="O31" s="71">
        <v>201906</v>
      </c>
      <c r="P31" s="89">
        <f t="shared" si="1"/>
        <v>5000</v>
      </c>
      <c r="Q31" s="89">
        <f t="shared" si="2"/>
        <v>5000</v>
      </c>
      <c r="R31" s="141"/>
      <c r="S31" s="46"/>
      <c r="T31" s="1"/>
      <c r="U31" s="2"/>
      <c r="V31" s="2"/>
      <c r="W31" s="2"/>
      <c r="X31" s="2"/>
      <c r="Y31" s="2"/>
      <c r="Z31" s="31"/>
      <c r="AA31" s="31"/>
    </row>
    <row r="32" ht="24" customHeight="1" spans="1:27">
      <c r="A32" s="46">
        <v>7</v>
      </c>
      <c r="B32" s="27" t="s">
        <v>51</v>
      </c>
      <c r="C32" s="87"/>
      <c r="D32" s="11" t="s">
        <v>2070</v>
      </c>
      <c r="E32" s="11" t="s">
        <v>2079</v>
      </c>
      <c r="F32" s="46"/>
      <c r="G32" s="11" t="s">
        <v>174</v>
      </c>
      <c r="H32" s="11" t="s">
        <v>174</v>
      </c>
      <c r="I32" s="46" t="s">
        <v>1721</v>
      </c>
      <c r="J32" s="46">
        <v>80</v>
      </c>
      <c r="K32" s="51">
        <v>100</v>
      </c>
      <c r="L32" s="77">
        <f t="shared" si="4"/>
        <v>8000</v>
      </c>
      <c r="M32" s="11" t="s">
        <v>830</v>
      </c>
      <c r="N32" s="11"/>
      <c r="O32" s="71">
        <v>201904</v>
      </c>
      <c r="P32" s="89">
        <f t="shared" si="1"/>
        <v>8000</v>
      </c>
      <c r="Q32" s="89">
        <f t="shared" si="2"/>
        <v>8000</v>
      </c>
      <c r="R32" s="141"/>
      <c r="S32" s="46"/>
      <c r="T32" s="1"/>
      <c r="U32" s="2"/>
      <c r="V32" s="2"/>
      <c r="W32" s="2"/>
      <c r="X32" s="2"/>
      <c r="Y32" s="2"/>
      <c r="Z32" s="31"/>
      <c r="AA32" s="31"/>
    </row>
    <row r="33" ht="24" customHeight="1" spans="1:27">
      <c r="A33" s="46">
        <v>8</v>
      </c>
      <c r="B33" s="27" t="s">
        <v>51</v>
      </c>
      <c r="C33" s="87"/>
      <c r="D33" s="11" t="s">
        <v>2070</v>
      </c>
      <c r="E33" s="11" t="s">
        <v>2080</v>
      </c>
      <c r="F33" s="46"/>
      <c r="G33" s="11"/>
      <c r="H33" s="11" t="s">
        <v>2080</v>
      </c>
      <c r="I33" s="46" t="s">
        <v>1721</v>
      </c>
      <c r="J33" s="46">
        <v>200</v>
      </c>
      <c r="K33" s="51">
        <v>20</v>
      </c>
      <c r="L33" s="77">
        <f t="shared" si="4"/>
        <v>4000</v>
      </c>
      <c r="M33" s="11" t="s">
        <v>830</v>
      </c>
      <c r="N33" s="11"/>
      <c r="O33" s="71">
        <v>201906</v>
      </c>
      <c r="P33" s="89">
        <f t="shared" si="1"/>
        <v>4000</v>
      </c>
      <c r="Q33" s="89">
        <f t="shared" si="2"/>
        <v>4000</v>
      </c>
      <c r="R33" s="141"/>
      <c r="S33" s="46"/>
      <c r="T33" s="1"/>
      <c r="U33" s="2"/>
      <c r="V33" s="2"/>
      <c r="W33" s="2"/>
      <c r="X33" s="2"/>
      <c r="Y33" s="2"/>
      <c r="Z33" s="31"/>
      <c r="AA33" s="31"/>
    </row>
    <row r="34" ht="24" customHeight="1" spans="1:27">
      <c r="A34" s="46">
        <v>9</v>
      </c>
      <c r="B34" s="27" t="s">
        <v>51</v>
      </c>
      <c r="C34" s="87"/>
      <c r="D34" s="11" t="s">
        <v>2070</v>
      </c>
      <c r="E34" s="11" t="s">
        <v>2081</v>
      </c>
      <c r="F34" s="46"/>
      <c r="G34" s="11"/>
      <c r="H34" s="11" t="s">
        <v>2081</v>
      </c>
      <c r="I34" s="46" t="s">
        <v>1721</v>
      </c>
      <c r="J34" s="46">
        <v>400</v>
      </c>
      <c r="K34" s="51">
        <v>30</v>
      </c>
      <c r="L34" s="77">
        <f t="shared" si="4"/>
        <v>12000</v>
      </c>
      <c r="M34" s="11" t="s">
        <v>830</v>
      </c>
      <c r="N34" s="11"/>
      <c r="O34" s="71">
        <v>201909</v>
      </c>
      <c r="P34" s="89">
        <f t="shared" si="1"/>
        <v>12000</v>
      </c>
      <c r="Q34" s="89">
        <f t="shared" si="2"/>
        <v>12000</v>
      </c>
      <c r="R34" s="141"/>
      <c r="S34" s="46"/>
      <c r="T34" s="1"/>
      <c r="U34" s="2"/>
      <c r="V34" s="2"/>
      <c r="W34" s="2"/>
      <c r="X34" s="2"/>
      <c r="Y34" s="2"/>
      <c r="Z34" s="31"/>
      <c r="AA34" s="31"/>
    </row>
    <row r="35" ht="24" customHeight="1" spans="1:27">
      <c r="A35" s="46">
        <v>10</v>
      </c>
      <c r="B35" s="27" t="s">
        <v>51</v>
      </c>
      <c r="C35" s="87"/>
      <c r="D35" s="11" t="s">
        <v>2070</v>
      </c>
      <c r="E35" s="11" t="s">
        <v>2076</v>
      </c>
      <c r="F35" s="46"/>
      <c r="G35" s="11" t="s">
        <v>174</v>
      </c>
      <c r="H35" s="11" t="s">
        <v>2076</v>
      </c>
      <c r="I35" s="46" t="s">
        <v>1721</v>
      </c>
      <c r="J35" s="46">
        <v>400</v>
      </c>
      <c r="K35" s="51">
        <v>37.5</v>
      </c>
      <c r="L35" s="77">
        <f t="shared" si="4"/>
        <v>15000</v>
      </c>
      <c r="M35" s="11" t="s">
        <v>830</v>
      </c>
      <c r="N35" s="11"/>
      <c r="O35" s="71">
        <v>201911</v>
      </c>
      <c r="P35" s="89">
        <f t="shared" si="1"/>
        <v>15000</v>
      </c>
      <c r="Q35" s="89">
        <f t="shared" si="2"/>
        <v>15000</v>
      </c>
      <c r="R35" s="141"/>
      <c r="S35" s="46"/>
      <c r="T35" s="1"/>
      <c r="U35" s="2"/>
      <c r="V35" s="2"/>
      <c r="W35" s="2"/>
      <c r="X35" s="2"/>
      <c r="Y35" s="2"/>
      <c r="Z35" s="31"/>
      <c r="AA35" s="31"/>
    </row>
    <row r="36" ht="24" customHeight="1" spans="1:27">
      <c r="A36" s="46">
        <v>11</v>
      </c>
      <c r="B36" s="27" t="s">
        <v>51</v>
      </c>
      <c r="C36" s="87"/>
      <c r="D36" s="11" t="s">
        <v>2070</v>
      </c>
      <c r="E36" s="11" t="s">
        <v>2082</v>
      </c>
      <c r="F36" s="46"/>
      <c r="G36" s="11"/>
      <c r="H36" s="11" t="s">
        <v>2082</v>
      </c>
      <c r="I36" s="11" t="s">
        <v>219</v>
      </c>
      <c r="J36" s="46">
        <v>20</v>
      </c>
      <c r="K36" s="11">
        <v>350</v>
      </c>
      <c r="L36" s="77">
        <f t="shared" si="4"/>
        <v>7000</v>
      </c>
      <c r="M36" s="11" t="s">
        <v>830</v>
      </c>
      <c r="N36" s="11"/>
      <c r="O36" s="71">
        <v>201912</v>
      </c>
      <c r="P36" s="89">
        <f t="shared" si="1"/>
        <v>7000</v>
      </c>
      <c r="Q36" s="89">
        <f t="shared" si="2"/>
        <v>7000</v>
      </c>
      <c r="R36" s="141"/>
      <c r="S36" s="46"/>
      <c r="T36" s="1"/>
      <c r="U36" s="2"/>
      <c r="V36" s="2"/>
      <c r="W36" s="2"/>
      <c r="X36" s="2"/>
      <c r="Y36" s="2"/>
      <c r="Z36" s="31"/>
      <c r="AA36" s="31"/>
    </row>
    <row r="37" ht="24" customHeight="1" spans="1:27">
      <c r="A37" s="46">
        <v>12</v>
      </c>
      <c r="B37" s="27" t="s">
        <v>51</v>
      </c>
      <c r="C37" s="87"/>
      <c r="D37" s="11" t="s">
        <v>2070</v>
      </c>
      <c r="E37" s="11" t="s">
        <v>2080</v>
      </c>
      <c r="F37" s="46"/>
      <c r="G37" s="11"/>
      <c r="H37" s="11" t="s">
        <v>2080</v>
      </c>
      <c r="I37" s="46" t="s">
        <v>1721</v>
      </c>
      <c r="J37" s="11">
        <v>40</v>
      </c>
      <c r="K37" s="11">
        <v>100</v>
      </c>
      <c r="L37" s="77">
        <f t="shared" si="4"/>
        <v>4000</v>
      </c>
      <c r="M37" s="11" t="s">
        <v>830</v>
      </c>
      <c r="N37" s="11"/>
      <c r="O37" s="71">
        <v>201911</v>
      </c>
      <c r="P37" s="89">
        <f t="shared" si="1"/>
        <v>4000</v>
      </c>
      <c r="Q37" s="89">
        <f t="shared" si="2"/>
        <v>4000</v>
      </c>
      <c r="R37" s="141"/>
      <c r="S37" s="46"/>
      <c r="T37" s="1"/>
      <c r="U37" s="2"/>
      <c r="V37" s="2"/>
      <c r="W37" s="2"/>
      <c r="X37" s="2"/>
      <c r="Y37" s="2"/>
      <c r="Z37" s="31"/>
      <c r="AA37" s="31"/>
    </row>
    <row r="38" ht="24" customHeight="1" spans="1:27">
      <c r="A38" s="46">
        <v>13</v>
      </c>
      <c r="B38" s="27" t="s">
        <v>51</v>
      </c>
      <c r="C38" s="87"/>
      <c r="D38" s="11" t="s">
        <v>2070</v>
      </c>
      <c r="E38" s="11" t="s">
        <v>2077</v>
      </c>
      <c r="F38" s="46"/>
      <c r="G38" s="11"/>
      <c r="H38" s="11" t="s">
        <v>2077</v>
      </c>
      <c r="I38" s="46" t="s">
        <v>95</v>
      </c>
      <c r="J38" s="11">
        <v>20000</v>
      </c>
      <c r="K38" s="11">
        <v>1</v>
      </c>
      <c r="L38" s="77">
        <f t="shared" si="4"/>
        <v>20000</v>
      </c>
      <c r="M38" s="11" t="s">
        <v>830</v>
      </c>
      <c r="N38" s="11"/>
      <c r="O38" s="71">
        <v>201912</v>
      </c>
      <c r="P38" s="89">
        <f t="shared" ref="P38:P69" si="5">SUM(Q38:R38)</f>
        <v>20000</v>
      </c>
      <c r="Q38" s="89">
        <f t="shared" ref="Q38:Q69" si="6">SUM(L38)</f>
        <v>20000</v>
      </c>
      <c r="R38" s="141"/>
      <c r="S38" s="46"/>
      <c r="T38" s="1"/>
      <c r="U38" s="2"/>
      <c r="V38" s="2"/>
      <c r="W38" s="2"/>
      <c r="X38" s="2"/>
      <c r="Y38" s="2"/>
      <c r="Z38" s="31"/>
      <c r="AA38" s="31"/>
    </row>
    <row r="39" ht="24" customHeight="1" spans="1:27">
      <c r="A39" s="46">
        <v>14</v>
      </c>
      <c r="B39" s="27" t="s">
        <v>51</v>
      </c>
      <c r="C39" s="87"/>
      <c r="D39" s="11" t="s">
        <v>2070</v>
      </c>
      <c r="E39" s="11" t="s">
        <v>2083</v>
      </c>
      <c r="F39" s="46"/>
      <c r="G39" s="11"/>
      <c r="H39" s="11" t="s">
        <v>2083</v>
      </c>
      <c r="I39" s="46" t="s">
        <v>213</v>
      </c>
      <c r="J39" s="46">
        <v>240</v>
      </c>
      <c r="K39" s="11">
        <v>5</v>
      </c>
      <c r="L39" s="77">
        <f t="shared" si="4"/>
        <v>1200</v>
      </c>
      <c r="M39" s="11" t="s">
        <v>830</v>
      </c>
      <c r="N39" s="11"/>
      <c r="O39" s="71">
        <v>201909</v>
      </c>
      <c r="P39" s="89">
        <f t="shared" si="5"/>
        <v>1200</v>
      </c>
      <c r="Q39" s="89">
        <f t="shared" si="6"/>
        <v>1200</v>
      </c>
      <c r="R39" s="141"/>
      <c r="S39" s="46"/>
      <c r="T39" s="1"/>
      <c r="U39" s="2"/>
      <c r="V39" s="2"/>
      <c r="W39" s="2"/>
      <c r="X39" s="2"/>
      <c r="Y39" s="2"/>
      <c r="Z39" s="31"/>
      <c r="AA39" s="31"/>
    </row>
    <row r="40" ht="24" customHeight="1" spans="1:27">
      <c r="A40" s="46">
        <v>15</v>
      </c>
      <c r="B40" s="27" t="s">
        <v>51</v>
      </c>
      <c r="C40" s="87"/>
      <c r="D40" s="11" t="s">
        <v>2070</v>
      </c>
      <c r="E40" s="56" t="s">
        <v>839</v>
      </c>
      <c r="F40" s="11"/>
      <c r="G40" s="11"/>
      <c r="H40" s="56" t="s">
        <v>839</v>
      </c>
      <c r="I40" s="11" t="s">
        <v>114</v>
      </c>
      <c r="J40" s="46">
        <v>1440</v>
      </c>
      <c r="K40" s="46">
        <v>1</v>
      </c>
      <c r="L40" s="77">
        <f t="shared" si="4"/>
        <v>1440</v>
      </c>
      <c r="M40" s="11" t="s">
        <v>830</v>
      </c>
      <c r="N40" s="11"/>
      <c r="O40" s="71">
        <v>201909</v>
      </c>
      <c r="P40" s="89">
        <f t="shared" si="5"/>
        <v>1440</v>
      </c>
      <c r="Q40" s="89">
        <f t="shared" si="6"/>
        <v>1440</v>
      </c>
      <c r="R40" s="141"/>
      <c r="S40" s="46"/>
      <c r="T40" s="1"/>
      <c r="U40" s="2"/>
      <c r="V40" s="2"/>
      <c r="W40" s="2"/>
      <c r="X40" s="2"/>
      <c r="Y40" s="2"/>
      <c r="Z40" s="31"/>
      <c r="AA40" s="31"/>
    </row>
    <row r="41" ht="24" customHeight="1" spans="1:27">
      <c r="A41" s="26" t="s">
        <v>2084</v>
      </c>
      <c r="B41" s="133"/>
      <c r="C41" s="133"/>
      <c r="D41" s="133"/>
      <c r="E41" s="100"/>
      <c r="F41" s="104"/>
      <c r="G41" s="104"/>
      <c r="H41" s="104"/>
      <c r="I41" s="104"/>
      <c r="J41" s="103"/>
      <c r="K41" s="103"/>
      <c r="L41" s="113">
        <f>SUM(L42:L48)</f>
        <v>103000</v>
      </c>
      <c r="M41" s="113">
        <f>SUM(M42:M48)</f>
        <v>0</v>
      </c>
      <c r="N41" s="113"/>
      <c r="O41" s="113"/>
      <c r="P41" s="89">
        <f t="shared" si="5"/>
        <v>103000</v>
      </c>
      <c r="Q41" s="89">
        <f t="shared" si="6"/>
        <v>103000</v>
      </c>
      <c r="R41" s="144"/>
      <c r="S41" s="46"/>
      <c r="T41" s="1">
        <v>424</v>
      </c>
      <c r="U41" s="2"/>
      <c r="V41" s="2"/>
      <c r="W41" s="2">
        <v>300</v>
      </c>
      <c r="X41" s="2">
        <v>400</v>
      </c>
      <c r="Y41" s="2">
        <f>800+300</f>
        <v>1100</v>
      </c>
      <c r="Z41" s="31">
        <f>SUM(T41*W41+U41*X41+V41*Y41)*2*0.3</f>
        <v>76320</v>
      </c>
      <c r="AA41" s="31">
        <f>SUM(Z41-P41)</f>
        <v>-26680</v>
      </c>
    </row>
    <row r="42" ht="24" customHeight="1" spans="1:27">
      <c r="A42" s="26">
        <v>1</v>
      </c>
      <c r="B42" s="27" t="s">
        <v>51</v>
      </c>
      <c r="C42" s="87"/>
      <c r="D42" s="26" t="s">
        <v>2084</v>
      </c>
      <c r="E42" s="28" t="s">
        <v>2085</v>
      </c>
      <c r="F42" s="28"/>
      <c r="G42" s="26" t="s">
        <v>174</v>
      </c>
      <c r="H42" s="28" t="s">
        <v>2085</v>
      </c>
      <c r="I42" s="28" t="s">
        <v>89</v>
      </c>
      <c r="J42" s="28">
        <v>1200</v>
      </c>
      <c r="K42" s="128">
        <v>10</v>
      </c>
      <c r="L42" s="43">
        <f t="shared" ref="L42:L48" si="7">SUM(J42*K42)</f>
        <v>12000</v>
      </c>
      <c r="M42" s="11" t="s">
        <v>830</v>
      </c>
      <c r="N42" s="11"/>
      <c r="O42" s="26">
        <v>201903</v>
      </c>
      <c r="P42" s="89">
        <f t="shared" si="5"/>
        <v>12000</v>
      </c>
      <c r="Q42" s="89">
        <f t="shared" si="6"/>
        <v>12000</v>
      </c>
      <c r="R42" s="145"/>
      <c r="S42" s="11"/>
      <c r="T42" s="64"/>
      <c r="U42" s="3"/>
      <c r="V42" s="2"/>
      <c r="W42" s="2"/>
      <c r="X42" s="2"/>
      <c r="Y42" s="2"/>
      <c r="Z42" s="66"/>
      <c r="AA42" s="66"/>
    </row>
    <row r="43" ht="24" customHeight="1" spans="1:27">
      <c r="A43" s="26">
        <v>2</v>
      </c>
      <c r="B43" s="27" t="s">
        <v>51</v>
      </c>
      <c r="C43" s="87"/>
      <c r="D43" s="26" t="s">
        <v>2084</v>
      </c>
      <c r="E43" s="28" t="s">
        <v>2086</v>
      </c>
      <c r="F43" s="28"/>
      <c r="G43" s="26" t="s">
        <v>174</v>
      </c>
      <c r="H43" s="28" t="s">
        <v>2086</v>
      </c>
      <c r="I43" s="28" t="s">
        <v>1721</v>
      </c>
      <c r="J43" s="28">
        <v>500</v>
      </c>
      <c r="K43" s="128">
        <v>40</v>
      </c>
      <c r="L43" s="43">
        <f t="shared" si="7"/>
        <v>20000</v>
      </c>
      <c r="M43" s="11" t="s">
        <v>830</v>
      </c>
      <c r="N43" s="11"/>
      <c r="O43" s="26">
        <v>201906</v>
      </c>
      <c r="P43" s="89">
        <f t="shared" si="5"/>
        <v>20000</v>
      </c>
      <c r="Q43" s="89">
        <f t="shared" si="6"/>
        <v>20000</v>
      </c>
      <c r="R43" s="145"/>
      <c r="S43" s="11"/>
      <c r="T43" s="64"/>
      <c r="U43" s="3"/>
      <c r="V43" s="2"/>
      <c r="W43" s="2"/>
      <c r="X43" s="2"/>
      <c r="Y43" s="2"/>
      <c r="Z43" s="66"/>
      <c r="AA43" s="66"/>
    </row>
    <row r="44" ht="24" customHeight="1" spans="1:27">
      <c r="A44" s="26">
        <v>3</v>
      </c>
      <c r="B44" s="27" t="s">
        <v>51</v>
      </c>
      <c r="C44" s="87"/>
      <c r="D44" s="26" t="s">
        <v>2084</v>
      </c>
      <c r="E44" s="28" t="s">
        <v>2087</v>
      </c>
      <c r="F44" s="28"/>
      <c r="G44" s="26" t="s">
        <v>2088</v>
      </c>
      <c r="H44" s="28" t="s">
        <v>2087</v>
      </c>
      <c r="I44" s="28" t="s">
        <v>64</v>
      </c>
      <c r="J44" s="28">
        <v>6500</v>
      </c>
      <c r="K44" s="128">
        <v>2</v>
      </c>
      <c r="L44" s="43">
        <f t="shared" si="7"/>
        <v>13000</v>
      </c>
      <c r="M44" s="11" t="s">
        <v>830</v>
      </c>
      <c r="N44" s="11"/>
      <c r="O44" s="26">
        <v>201907</v>
      </c>
      <c r="P44" s="89">
        <f t="shared" si="5"/>
        <v>13000</v>
      </c>
      <c r="Q44" s="89">
        <f t="shared" si="6"/>
        <v>13000</v>
      </c>
      <c r="R44" s="145"/>
      <c r="S44" s="11"/>
      <c r="T44" s="64"/>
      <c r="U44" s="3"/>
      <c r="V44" s="2"/>
      <c r="W44" s="2"/>
      <c r="X44" s="2"/>
      <c r="Y44" s="2"/>
      <c r="Z44" s="66"/>
      <c r="AA44" s="66"/>
    </row>
    <row r="45" ht="24" customHeight="1" spans="1:27">
      <c r="A45" s="26">
        <v>4</v>
      </c>
      <c r="B45" s="27" t="s">
        <v>51</v>
      </c>
      <c r="C45" s="87"/>
      <c r="D45" s="26" t="s">
        <v>2084</v>
      </c>
      <c r="E45" s="28" t="s">
        <v>1645</v>
      </c>
      <c r="F45" s="28"/>
      <c r="G45" s="26" t="s">
        <v>2088</v>
      </c>
      <c r="H45" s="28" t="s">
        <v>1645</v>
      </c>
      <c r="I45" s="28" t="s">
        <v>95</v>
      </c>
      <c r="J45" s="28">
        <v>10000</v>
      </c>
      <c r="K45" s="128">
        <v>1</v>
      </c>
      <c r="L45" s="43">
        <f t="shared" si="7"/>
        <v>10000</v>
      </c>
      <c r="M45" s="11" t="s">
        <v>830</v>
      </c>
      <c r="N45" s="11"/>
      <c r="O45" s="26">
        <v>201906</v>
      </c>
      <c r="P45" s="89">
        <f t="shared" si="5"/>
        <v>10000</v>
      </c>
      <c r="Q45" s="89">
        <f t="shared" si="6"/>
        <v>10000</v>
      </c>
      <c r="R45" s="145"/>
      <c r="S45" s="11"/>
      <c r="T45" s="64"/>
      <c r="U45" s="3"/>
      <c r="V45" s="2"/>
      <c r="W45" s="2"/>
      <c r="X45" s="2"/>
      <c r="Y45" s="2"/>
      <c r="Z45" s="66"/>
      <c r="AA45" s="66"/>
    </row>
    <row r="46" ht="24" customHeight="1" spans="1:27">
      <c r="A46" s="26">
        <v>5</v>
      </c>
      <c r="B46" s="27" t="s">
        <v>51</v>
      </c>
      <c r="C46" s="87"/>
      <c r="D46" s="26" t="s">
        <v>2084</v>
      </c>
      <c r="E46" s="28" t="s">
        <v>2089</v>
      </c>
      <c r="F46" s="28"/>
      <c r="G46" s="26" t="s">
        <v>174</v>
      </c>
      <c r="H46" s="28" t="s">
        <v>2089</v>
      </c>
      <c r="I46" s="28" t="s">
        <v>1721</v>
      </c>
      <c r="J46" s="28">
        <v>500</v>
      </c>
      <c r="K46" s="128">
        <v>40</v>
      </c>
      <c r="L46" s="43">
        <f t="shared" si="7"/>
        <v>20000</v>
      </c>
      <c r="M46" s="11" t="s">
        <v>830</v>
      </c>
      <c r="N46" s="11"/>
      <c r="O46" s="26">
        <v>201911</v>
      </c>
      <c r="P46" s="89">
        <f t="shared" si="5"/>
        <v>20000</v>
      </c>
      <c r="Q46" s="89">
        <f t="shared" si="6"/>
        <v>20000</v>
      </c>
      <c r="R46" s="145"/>
      <c r="S46" s="11"/>
      <c r="T46" s="64"/>
      <c r="U46" s="3"/>
      <c r="V46" s="2"/>
      <c r="W46" s="2"/>
      <c r="X46" s="2"/>
      <c r="Y46" s="2"/>
      <c r="Z46" s="66"/>
      <c r="AA46" s="66"/>
    </row>
    <row r="47" ht="24" customHeight="1" spans="1:27">
      <c r="A47" s="26">
        <v>6</v>
      </c>
      <c r="B47" s="27" t="s">
        <v>51</v>
      </c>
      <c r="C47" s="87"/>
      <c r="D47" s="26" t="s">
        <v>2084</v>
      </c>
      <c r="E47" s="28" t="s">
        <v>2090</v>
      </c>
      <c r="F47" s="28"/>
      <c r="G47" s="26" t="s">
        <v>174</v>
      </c>
      <c r="H47" s="28" t="s">
        <v>2090</v>
      </c>
      <c r="I47" s="28" t="s">
        <v>1721</v>
      </c>
      <c r="J47" s="28">
        <v>500</v>
      </c>
      <c r="K47" s="128">
        <v>16</v>
      </c>
      <c r="L47" s="43">
        <f t="shared" si="7"/>
        <v>8000</v>
      </c>
      <c r="M47" s="11" t="s">
        <v>830</v>
      </c>
      <c r="N47" s="11"/>
      <c r="O47" s="26">
        <v>201911</v>
      </c>
      <c r="P47" s="89">
        <f t="shared" si="5"/>
        <v>8000</v>
      </c>
      <c r="Q47" s="89">
        <f t="shared" si="6"/>
        <v>8000</v>
      </c>
      <c r="R47" s="145"/>
      <c r="S47" s="11"/>
      <c r="T47" s="64"/>
      <c r="U47" s="3"/>
      <c r="V47" s="2"/>
      <c r="W47" s="2"/>
      <c r="X47" s="2"/>
      <c r="Y47" s="2"/>
      <c r="Z47" s="66"/>
      <c r="AA47" s="66"/>
    </row>
    <row r="48" ht="24" customHeight="1" spans="1:27">
      <c r="A48" s="26">
        <v>7</v>
      </c>
      <c r="B48" s="27" t="s">
        <v>51</v>
      </c>
      <c r="C48" s="87"/>
      <c r="D48" s="26" t="s">
        <v>2084</v>
      </c>
      <c r="E48" s="28" t="s">
        <v>2091</v>
      </c>
      <c r="F48" s="28"/>
      <c r="G48" s="26" t="s">
        <v>174</v>
      </c>
      <c r="H48" s="28" t="s">
        <v>2091</v>
      </c>
      <c r="I48" s="28" t="s">
        <v>1721</v>
      </c>
      <c r="J48" s="28">
        <v>500</v>
      </c>
      <c r="K48" s="128">
        <v>40</v>
      </c>
      <c r="L48" s="43">
        <f t="shared" si="7"/>
        <v>20000</v>
      </c>
      <c r="M48" s="11" t="s">
        <v>830</v>
      </c>
      <c r="N48" s="11"/>
      <c r="O48" s="26">
        <v>201912</v>
      </c>
      <c r="P48" s="89">
        <f t="shared" si="5"/>
        <v>20000</v>
      </c>
      <c r="Q48" s="89">
        <f t="shared" si="6"/>
        <v>20000</v>
      </c>
      <c r="R48" s="145"/>
      <c r="S48" s="11"/>
      <c r="T48" s="64"/>
      <c r="U48" s="3"/>
      <c r="V48" s="2"/>
      <c r="W48" s="2"/>
      <c r="X48" s="2"/>
      <c r="Y48" s="2"/>
      <c r="Z48" s="66"/>
      <c r="AA48" s="66"/>
    </row>
    <row r="49" ht="24" customHeight="1" spans="1:27">
      <c r="A49" s="7" t="s">
        <v>2092</v>
      </c>
      <c r="B49" s="134"/>
      <c r="C49" s="134"/>
      <c r="D49" s="134"/>
      <c r="E49" s="135"/>
      <c r="F49" s="11"/>
      <c r="G49" s="11"/>
      <c r="H49" s="11"/>
      <c r="I49" s="11"/>
      <c r="J49" s="11"/>
      <c r="K49" s="11"/>
      <c r="L49" s="113">
        <f>SUM(L50:L57)</f>
        <v>82920</v>
      </c>
      <c r="M49" s="26"/>
      <c r="N49" s="26"/>
      <c r="O49" s="71"/>
      <c r="P49" s="89">
        <f t="shared" si="5"/>
        <v>82920</v>
      </c>
      <c r="Q49" s="89">
        <f t="shared" si="6"/>
        <v>82920</v>
      </c>
      <c r="R49" s="141"/>
      <c r="S49" s="46"/>
      <c r="T49" s="1"/>
      <c r="U49" s="2"/>
      <c r="V49" s="2"/>
      <c r="W49" s="2"/>
      <c r="X49" s="2"/>
      <c r="Y49" s="2"/>
      <c r="Z49" s="31"/>
      <c r="AA49" s="31"/>
    </row>
    <row r="50" ht="24" customHeight="1" spans="1:27">
      <c r="A50" s="7">
        <v>1</v>
      </c>
      <c r="B50" s="27" t="s">
        <v>51</v>
      </c>
      <c r="C50" s="87"/>
      <c r="D50" s="11" t="s">
        <v>2092</v>
      </c>
      <c r="E50" s="11" t="s">
        <v>2093</v>
      </c>
      <c r="F50" s="46"/>
      <c r="G50" s="11"/>
      <c r="H50" s="11" t="s">
        <v>2094</v>
      </c>
      <c r="I50" s="46" t="s">
        <v>64</v>
      </c>
      <c r="J50" s="46">
        <v>4500</v>
      </c>
      <c r="K50" s="51">
        <v>2</v>
      </c>
      <c r="L50" s="77">
        <f t="shared" ref="L50:L57" si="8">SUM(J50*K50)</f>
        <v>9000</v>
      </c>
      <c r="M50" s="11" t="s">
        <v>830</v>
      </c>
      <c r="N50" s="11"/>
      <c r="O50" s="71" t="s">
        <v>305</v>
      </c>
      <c r="P50" s="89">
        <f t="shared" si="5"/>
        <v>9000</v>
      </c>
      <c r="Q50" s="89">
        <f t="shared" si="6"/>
        <v>9000</v>
      </c>
      <c r="R50" s="141"/>
      <c r="S50" s="46"/>
      <c r="T50" s="1"/>
      <c r="U50" s="2"/>
      <c r="V50" s="2"/>
      <c r="W50" s="2"/>
      <c r="X50" s="2"/>
      <c r="Y50" s="2"/>
      <c r="Z50" s="31"/>
      <c r="AA50" s="31"/>
    </row>
    <row r="51" ht="24" customHeight="1" spans="1:27">
      <c r="A51" s="7">
        <v>2</v>
      </c>
      <c r="B51" s="27" t="s">
        <v>51</v>
      </c>
      <c r="C51" s="87"/>
      <c r="D51" s="11" t="s">
        <v>2092</v>
      </c>
      <c r="E51" s="11" t="s">
        <v>2095</v>
      </c>
      <c r="F51" s="46"/>
      <c r="G51" s="11"/>
      <c r="H51" s="11" t="s">
        <v>2096</v>
      </c>
      <c r="I51" s="46" t="s">
        <v>64</v>
      </c>
      <c r="J51" s="46">
        <v>3000</v>
      </c>
      <c r="K51" s="51">
        <v>1</v>
      </c>
      <c r="L51" s="77">
        <f t="shared" si="8"/>
        <v>3000</v>
      </c>
      <c r="M51" s="11" t="s">
        <v>830</v>
      </c>
      <c r="N51" s="11"/>
      <c r="O51" s="71" t="s">
        <v>2097</v>
      </c>
      <c r="P51" s="89">
        <f t="shared" si="5"/>
        <v>3000</v>
      </c>
      <c r="Q51" s="89">
        <f t="shared" si="6"/>
        <v>3000</v>
      </c>
      <c r="R51" s="141"/>
      <c r="S51" s="46"/>
      <c r="T51" s="1"/>
      <c r="U51" s="2"/>
      <c r="V51" s="2"/>
      <c r="W51" s="2"/>
      <c r="X51" s="2"/>
      <c r="Y51" s="2"/>
      <c r="Z51" s="31"/>
      <c r="AA51" s="31"/>
    </row>
    <row r="52" ht="24" customHeight="1" spans="1:27">
      <c r="A52" s="7">
        <v>3</v>
      </c>
      <c r="B52" s="27" t="s">
        <v>51</v>
      </c>
      <c r="C52" s="87"/>
      <c r="D52" s="11" t="s">
        <v>2092</v>
      </c>
      <c r="E52" s="11" t="s">
        <v>2098</v>
      </c>
      <c r="F52" s="46"/>
      <c r="G52" s="11"/>
      <c r="H52" s="11" t="s">
        <v>2099</v>
      </c>
      <c r="I52" s="46" t="s">
        <v>125</v>
      </c>
      <c r="J52" s="46">
        <v>24</v>
      </c>
      <c r="K52" s="51">
        <v>200</v>
      </c>
      <c r="L52" s="77">
        <f t="shared" si="8"/>
        <v>4800</v>
      </c>
      <c r="M52" s="11" t="s">
        <v>830</v>
      </c>
      <c r="N52" s="11"/>
      <c r="O52" s="71" t="s">
        <v>2097</v>
      </c>
      <c r="P52" s="89">
        <f t="shared" si="5"/>
        <v>4800</v>
      </c>
      <c r="Q52" s="89">
        <f t="shared" si="6"/>
        <v>4800</v>
      </c>
      <c r="R52" s="141"/>
      <c r="S52" s="46"/>
      <c r="T52" s="1"/>
      <c r="U52" s="2"/>
      <c r="V52" s="2"/>
      <c r="W52" s="2"/>
      <c r="X52" s="2"/>
      <c r="Y52" s="2"/>
      <c r="Z52" s="31"/>
      <c r="AA52" s="31"/>
    </row>
    <row r="53" ht="24" customHeight="1" spans="1:27">
      <c r="A53" s="7">
        <v>4</v>
      </c>
      <c r="B53" s="27" t="s">
        <v>51</v>
      </c>
      <c r="C53" s="87"/>
      <c r="D53" s="11" t="s">
        <v>2092</v>
      </c>
      <c r="E53" s="11" t="s">
        <v>2100</v>
      </c>
      <c r="F53" s="46"/>
      <c r="G53" s="11"/>
      <c r="H53" s="11" t="s">
        <v>2101</v>
      </c>
      <c r="I53" s="46" t="s">
        <v>1732</v>
      </c>
      <c r="J53" s="46">
        <v>200</v>
      </c>
      <c r="K53" s="51">
        <v>100</v>
      </c>
      <c r="L53" s="77">
        <f t="shared" si="8"/>
        <v>20000</v>
      </c>
      <c r="M53" s="11" t="s">
        <v>830</v>
      </c>
      <c r="N53" s="11"/>
      <c r="O53" s="71" t="s">
        <v>300</v>
      </c>
      <c r="P53" s="89">
        <f t="shared" si="5"/>
        <v>20000</v>
      </c>
      <c r="Q53" s="89">
        <f t="shared" si="6"/>
        <v>20000</v>
      </c>
      <c r="R53" s="141"/>
      <c r="S53" s="46"/>
      <c r="T53" s="1"/>
      <c r="U53" s="2"/>
      <c r="V53" s="2"/>
      <c r="W53" s="2"/>
      <c r="X53" s="2"/>
      <c r="Y53" s="2"/>
      <c r="Z53" s="31"/>
      <c r="AA53" s="31"/>
    </row>
    <row r="54" ht="24" customHeight="1" spans="1:27">
      <c r="A54" s="7">
        <v>5</v>
      </c>
      <c r="B54" s="27" t="s">
        <v>51</v>
      </c>
      <c r="C54" s="87"/>
      <c r="D54" s="11" t="s">
        <v>2092</v>
      </c>
      <c r="E54" s="11" t="s">
        <v>898</v>
      </c>
      <c r="F54" s="46"/>
      <c r="G54" s="11"/>
      <c r="H54" s="11" t="s">
        <v>2102</v>
      </c>
      <c r="I54" s="46" t="s">
        <v>1732</v>
      </c>
      <c r="J54" s="46">
        <v>50</v>
      </c>
      <c r="K54" s="51">
        <v>300</v>
      </c>
      <c r="L54" s="77">
        <f t="shared" si="8"/>
        <v>15000</v>
      </c>
      <c r="M54" s="11" t="s">
        <v>830</v>
      </c>
      <c r="N54" s="11"/>
      <c r="O54" s="71" t="s">
        <v>2103</v>
      </c>
      <c r="P54" s="89">
        <f t="shared" si="5"/>
        <v>15000</v>
      </c>
      <c r="Q54" s="89">
        <f t="shared" si="6"/>
        <v>15000</v>
      </c>
      <c r="R54" s="141"/>
      <c r="S54" s="46"/>
      <c r="T54" s="1"/>
      <c r="U54" s="2"/>
      <c r="V54" s="2"/>
      <c r="W54" s="2"/>
      <c r="X54" s="2"/>
      <c r="Y54" s="2"/>
      <c r="Z54" s="31"/>
      <c r="AA54" s="31"/>
    </row>
    <row r="55" ht="24" customHeight="1" spans="1:27">
      <c r="A55" s="7">
        <v>6</v>
      </c>
      <c r="B55" s="27" t="s">
        <v>51</v>
      </c>
      <c r="C55" s="87"/>
      <c r="D55" s="11" t="s">
        <v>2092</v>
      </c>
      <c r="E55" s="11" t="s">
        <v>2104</v>
      </c>
      <c r="F55" s="46"/>
      <c r="G55" s="11"/>
      <c r="H55" s="11" t="s">
        <v>2105</v>
      </c>
      <c r="I55" s="46" t="s">
        <v>2106</v>
      </c>
      <c r="J55" s="46">
        <v>10000</v>
      </c>
      <c r="K55" s="51">
        <v>1</v>
      </c>
      <c r="L55" s="77">
        <f t="shared" si="8"/>
        <v>10000</v>
      </c>
      <c r="M55" s="11" t="s">
        <v>830</v>
      </c>
      <c r="N55" s="11"/>
      <c r="O55" s="71" t="s">
        <v>2107</v>
      </c>
      <c r="P55" s="89">
        <f t="shared" si="5"/>
        <v>10000</v>
      </c>
      <c r="Q55" s="89">
        <f t="shared" si="6"/>
        <v>10000</v>
      </c>
      <c r="R55" s="141"/>
      <c r="S55" s="46"/>
      <c r="T55" s="1"/>
      <c r="U55" s="2"/>
      <c r="V55" s="2"/>
      <c r="W55" s="2"/>
      <c r="X55" s="2"/>
      <c r="Y55" s="2"/>
      <c r="Z55" s="31"/>
      <c r="AA55" s="31"/>
    </row>
    <row r="56" ht="24" customHeight="1" spans="1:27">
      <c r="A56" s="7">
        <v>7</v>
      </c>
      <c r="B56" s="27" t="s">
        <v>51</v>
      </c>
      <c r="C56" s="87"/>
      <c r="D56" s="11" t="s">
        <v>2092</v>
      </c>
      <c r="E56" s="11" t="s">
        <v>2108</v>
      </c>
      <c r="F56" s="46"/>
      <c r="G56" s="11"/>
      <c r="H56" s="11" t="s">
        <v>2109</v>
      </c>
      <c r="I56" s="46" t="s">
        <v>1732</v>
      </c>
      <c r="J56" s="46">
        <v>420</v>
      </c>
      <c r="K56" s="51">
        <v>36</v>
      </c>
      <c r="L56" s="77">
        <f t="shared" si="8"/>
        <v>15120</v>
      </c>
      <c r="M56" s="11" t="s">
        <v>830</v>
      </c>
      <c r="N56" s="11"/>
      <c r="O56" s="71" t="s">
        <v>2097</v>
      </c>
      <c r="P56" s="89">
        <f t="shared" si="5"/>
        <v>15120</v>
      </c>
      <c r="Q56" s="89">
        <f t="shared" si="6"/>
        <v>15120</v>
      </c>
      <c r="R56" s="141"/>
      <c r="S56" s="46"/>
      <c r="T56" s="1"/>
      <c r="U56" s="2"/>
      <c r="V56" s="2"/>
      <c r="W56" s="2"/>
      <c r="X56" s="2"/>
      <c r="Y56" s="2"/>
      <c r="Z56" s="31"/>
      <c r="AA56" s="31"/>
    </row>
    <row r="57" ht="24" customHeight="1" spans="1:27">
      <c r="A57" s="7">
        <v>8</v>
      </c>
      <c r="B57" s="27" t="s">
        <v>51</v>
      </c>
      <c r="C57" s="87"/>
      <c r="D57" s="11" t="s">
        <v>2092</v>
      </c>
      <c r="E57" s="11" t="s">
        <v>1096</v>
      </c>
      <c r="F57" s="46"/>
      <c r="G57" s="11"/>
      <c r="H57" s="11" t="s">
        <v>2110</v>
      </c>
      <c r="I57" s="46">
        <v>1960</v>
      </c>
      <c r="J57" s="46">
        <v>100</v>
      </c>
      <c r="K57" s="11">
        <v>60</v>
      </c>
      <c r="L57" s="77">
        <f t="shared" si="8"/>
        <v>6000</v>
      </c>
      <c r="M57" s="11" t="s">
        <v>830</v>
      </c>
      <c r="N57" s="11"/>
      <c r="O57" s="71" t="s">
        <v>305</v>
      </c>
      <c r="P57" s="89">
        <f t="shared" si="5"/>
        <v>6000</v>
      </c>
      <c r="Q57" s="89">
        <f t="shared" si="6"/>
        <v>6000</v>
      </c>
      <c r="R57" s="141"/>
      <c r="S57" s="46"/>
      <c r="T57" s="1"/>
      <c r="U57" s="2"/>
      <c r="V57" s="2"/>
      <c r="W57" s="2"/>
      <c r="X57" s="2"/>
      <c r="Y57" s="2"/>
      <c r="Z57" s="31"/>
      <c r="AA57" s="31"/>
    </row>
    <row r="58" ht="24" customHeight="1" spans="1:27">
      <c r="A58" s="7" t="s">
        <v>2111</v>
      </c>
      <c r="B58" s="134"/>
      <c r="C58" s="134"/>
      <c r="D58" s="134"/>
      <c r="E58" s="135"/>
      <c r="F58" s="46"/>
      <c r="G58" s="11"/>
      <c r="H58" s="11"/>
      <c r="I58" s="46"/>
      <c r="J58" s="46"/>
      <c r="K58" s="11"/>
      <c r="L58" s="77">
        <f>SUM(L59:L80)</f>
        <v>89010</v>
      </c>
      <c r="M58" s="77">
        <f>SUM(M59:M80)</f>
        <v>0</v>
      </c>
      <c r="N58" s="77"/>
      <c r="O58" s="77"/>
      <c r="P58" s="89">
        <f t="shared" si="5"/>
        <v>89010</v>
      </c>
      <c r="Q58" s="89">
        <f t="shared" si="6"/>
        <v>89010</v>
      </c>
      <c r="R58" s="141"/>
      <c r="S58" s="46"/>
      <c r="T58" s="1"/>
      <c r="U58" s="2"/>
      <c r="V58" s="2"/>
      <c r="W58" s="2"/>
      <c r="X58" s="2"/>
      <c r="Y58" s="2"/>
      <c r="Z58" s="31"/>
      <c r="AA58" s="31"/>
    </row>
    <row r="59" ht="24" customHeight="1" spans="1:27">
      <c r="A59" s="7">
        <v>1</v>
      </c>
      <c r="B59" s="27" t="s">
        <v>51</v>
      </c>
      <c r="C59" s="87"/>
      <c r="D59" s="11" t="s">
        <v>2112</v>
      </c>
      <c r="E59" s="136" t="s">
        <v>2113</v>
      </c>
      <c r="F59" s="46"/>
      <c r="G59" s="11"/>
      <c r="H59" s="136" t="s">
        <v>2113</v>
      </c>
      <c r="I59" s="46" t="s">
        <v>1721</v>
      </c>
      <c r="J59" s="46">
        <v>40</v>
      </c>
      <c r="K59" s="11">
        <v>50</v>
      </c>
      <c r="L59" s="77">
        <f t="shared" ref="L59:L80" si="9">SUM(J59*K59)</f>
        <v>2000</v>
      </c>
      <c r="M59" s="11" t="s">
        <v>830</v>
      </c>
      <c r="N59" s="11"/>
      <c r="O59" s="138" t="s">
        <v>300</v>
      </c>
      <c r="P59" s="89">
        <f t="shared" si="5"/>
        <v>2000</v>
      </c>
      <c r="Q59" s="89">
        <f t="shared" si="6"/>
        <v>2000</v>
      </c>
      <c r="R59" s="141"/>
      <c r="S59" s="46"/>
      <c r="T59" s="1"/>
      <c r="U59" s="2"/>
      <c r="V59" s="2"/>
      <c r="W59" s="2"/>
      <c r="X59" s="2"/>
      <c r="Y59" s="2"/>
      <c r="Z59" s="31"/>
      <c r="AA59" s="31"/>
    </row>
    <row r="60" ht="24" customHeight="1" spans="1:27">
      <c r="A60" s="7">
        <v>2</v>
      </c>
      <c r="B60" s="27" t="s">
        <v>51</v>
      </c>
      <c r="C60" s="87"/>
      <c r="D60" s="11" t="s">
        <v>2112</v>
      </c>
      <c r="E60" s="136" t="s">
        <v>154</v>
      </c>
      <c r="F60" s="46"/>
      <c r="G60" s="11"/>
      <c r="H60" s="136" t="s">
        <v>154</v>
      </c>
      <c r="I60" s="136" t="s">
        <v>64</v>
      </c>
      <c r="J60" s="136">
        <v>2500</v>
      </c>
      <c r="K60" s="11">
        <v>2</v>
      </c>
      <c r="L60" s="77">
        <f t="shared" si="9"/>
        <v>5000</v>
      </c>
      <c r="M60" s="11" t="s">
        <v>830</v>
      </c>
      <c r="N60" s="11"/>
      <c r="O60" s="138" t="s">
        <v>310</v>
      </c>
      <c r="P60" s="89">
        <f t="shared" si="5"/>
        <v>5000</v>
      </c>
      <c r="Q60" s="89">
        <f t="shared" si="6"/>
        <v>5000</v>
      </c>
      <c r="R60" s="141"/>
      <c r="S60" s="46"/>
      <c r="T60" s="1"/>
      <c r="U60" s="2"/>
      <c r="V60" s="2"/>
      <c r="W60" s="2"/>
      <c r="X60" s="2"/>
      <c r="Y60" s="2"/>
      <c r="Z60" s="31"/>
      <c r="AA60" s="31"/>
    </row>
    <row r="61" ht="24" customHeight="1" spans="1:27">
      <c r="A61" s="7">
        <v>3</v>
      </c>
      <c r="B61" s="27" t="s">
        <v>51</v>
      </c>
      <c r="C61" s="87"/>
      <c r="D61" s="11" t="s">
        <v>2112</v>
      </c>
      <c r="E61" s="136" t="s">
        <v>2114</v>
      </c>
      <c r="F61" s="46"/>
      <c r="G61" s="11"/>
      <c r="H61" s="136" t="s">
        <v>2114</v>
      </c>
      <c r="I61" s="46" t="s">
        <v>1721</v>
      </c>
      <c r="J61" s="46">
        <v>40</v>
      </c>
      <c r="K61" s="11">
        <v>50</v>
      </c>
      <c r="L61" s="77">
        <f t="shared" si="9"/>
        <v>2000</v>
      </c>
      <c r="M61" s="11" t="s">
        <v>830</v>
      </c>
      <c r="N61" s="11"/>
      <c r="O61" s="139" t="s">
        <v>2115</v>
      </c>
      <c r="P61" s="89">
        <f t="shared" si="5"/>
        <v>2000</v>
      </c>
      <c r="Q61" s="89">
        <f t="shared" si="6"/>
        <v>2000</v>
      </c>
      <c r="R61" s="141"/>
      <c r="S61" s="46"/>
      <c r="T61" s="1"/>
      <c r="U61" s="2"/>
      <c r="V61" s="2"/>
      <c r="W61" s="2"/>
      <c r="X61" s="2"/>
      <c r="Y61" s="2"/>
      <c r="Z61" s="31"/>
      <c r="AA61" s="31"/>
    </row>
    <row r="62" ht="24" customHeight="1" spans="1:27">
      <c r="A62" s="136">
        <v>1</v>
      </c>
      <c r="B62" s="27" t="s">
        <v>51</v>
      </c>
      <c r="C62" s="87"/>
      <c r="D62" s="11" t="s">
        <v>2116</v>
      </c>
      <c r="E62" s="136" t="s">
        <v>323</v>
      </c>
      <c r="F62" s="46"/>
      <c r="G62" s="11"/>
      <c r="H62" s="136" t="s">
        <v>323</v>
      </c>
      <c r="I62" s="46" t="s">
        <v>64</v>
      </c>
      <c r="J62" s="46">
        <v>4800</v>
      </c>
      <c r="K62" s="11">
        <v>1</v>
      </c>
      <c r="L62" s="77">
        <f t="shared" si="9"/>
        <v>4800</v>
      </c>
      <c r="M62" s="11" t="s">
        <v>830</v>
      </c>
      <c r="N62" s="11"/>
      <c r="O62" s="140" t="s">
        <v>1538</v>
      </c>
      <c r="P62" s="89">
        <f t="shared" si="5"/>
        <v>4800</v>
      </c>
      <c r="Q62" s="89">
        <f t="shared" si="6"/>
        <v>4800</v>
      </c>
      <c r="R62" s="141"/>
      <c r="S62" s="46"/>
      <c r="T62" s="1"/>
      <c r="U62" s="2"/>
      <c r="V62" s="2"/>
      <c r="W62" s="2"/>
      <c r="X62" s="2"/>
      <c r="Y62" s="2"/>
      <c r="Z62" s="31"/>
      <c r="AA62" s="31"/>
    </row>
    <row r="63" ht="24" customHeight="1" spans="1:27">
      <c r="A63" s="136">
        <v>2</v>
      </c>
      <c r="B63" s="27" t="s">
        <v>51</v>
      </c>
      <c r="C63" s="87"/>
      <c r="D63" s="11" t="s">
        <v>2116</v>
      </c>
      <c r="E63" s="136" t="s">
        <v>115</v>
      </c>
      <c r="F63" s="46"/>
      <c r="G63" s="11"/>
      <c r="H63" s="136" t="s">
        <v>115</v>
      </c>
      <c r="I63" s="46" t="s">
        <v>64</v>
      </c>
      <c r="J63" s="46">
        <v>2000</v>
      </c>
      <c r="K63" s="11">
        <v>1</v>
      </c>
      <c r="L63" s="77">
        <f t="shared" si="9"/>
        <v>2000</v>
      </c>
      <c r="M63" s="11" t="s">
        <v>830</v>
      </c>
      <c r="N63" s="11"/>
      <c r="O63" s="140" t="s">
        <v>1538</v>
      </c>
      <c r="P63" s="89">
        <f t="shared" si="5"/>
        <v>2000</v>
      </c>
      <c r="Q63" s="89">
        <f t="shared" si="6"/>
        <v>2000</v>
      </c>
      <c r="R63" s="141"/>
      <c r="S63" s="46"/>
      <c r="T63" s="1"/>
      <c r="U63" s="2"/>
      <c r="V63" s="2"/>
      <c r="W63" s="2"/>
      <c r="X63" s="2"/>
      <c r="Y63" s="2"/>
      <c r="Z63" s="31"/>
      <c r="AA63" s="31"/>
    </row>
    <row r="64" ht="24" customHeight="1" spans="1:27">
      <c r="A64" s="136">
        <v>3</v>
      </c>
      <c r="B64" s="27" t="s">
        <v>51</v>
      </c>
      <c r="C64" s="87"/>
      <c r="D64" s="11" t="s">
        <v>2116</v>
      </c>
      <c r="E64" s="136" t="s">
        <v>154</v>
      </c>
      <c r="F64" s="46"/>
      <c r="G64" s="11"/>
      <c r="H64" s="136" t="s">
        <v>154</v>
      </c>
      <c r="I64" s="46" t="s">
        <v>64</v>
      </c>
      <c r="J64" s="46">
        <v>4000</v>
      </c>
      <c r="K64" s="11">
        <v>1</v>
      </c>
      <c r="L64" s="77">
        <f t="shared" si="9"/>
        <v>4000</v>
      </c>
      <c r="M64" s="11" t="s">
        <v>830</v>
      </c>
      <c r="N64" s="11"/>
      <c r="O64" s="140" t="s">
        <v>1548</v>
      </c>
      <c r="P64" s="89">
        <f t="shared" si="5"/>
        <v>4000</v>
      </c>
      <c r="Q64" s="89">
        <f t="shared" si="6"/>
        <v>4000</v>
      </c>
      <c r="R64" s="141"/>
      <c r="S64" s="46"/>
      <c r="T64" s="1"/>
      <c r="U64" s="2"/>
      <c r="V64" s="2"/>
      <c r="W64" s="2"/>
      <c r="X64" s="2"/>
      <c r="Y64" s="2"/>
      <c r="Z64" s="31"/>
      <c r="AA64" s="31"/>
    </row>
    <row r="65" ht="24" customHeight="1" spans="1:27">
      <c r="A65" s="136">
        <v>4</v>
      </c>
      <c r="B65" s="27" t="s">
        <v>51</v>
      </c>
      <c r="C65" s="87"/>
      <c r="D65" s="11" t="s">
        <v>2116</v>
      </c>
      <c r="E65" s="136" t="s">
        <v>323</v>
      </c>
      <c r="F65" s="46"/>
      <c r="G65" s="11"/>
      <c r="H65" s="136" t="s">
        <v>323</v>
      </c>
      <c r="I65" s="46" t="s">
        <v>64</v>
      </c>
      <c r="J65" s="77">
        <v>4800</v>
      </c>
      <c r="K65" s="11">
        <v>1</v>
      </c>
      <c r="L65" s="77">
        <f t="shared" si="9"/>
        <v>4800</v>
      </c>
      <c r="M65" s="11" t="s">
        <v>830</v>
      </c>
      <c r="N65" s="11"/>
      <c r="O65" s="140" t="s">
        <v>1576</v>
      </c>
      <c r="P65" s="89">
        <f t="shared" si="5"/>
        <v>4800</v>
      </c>
      <c r="Q65" s="89">
        <f t="shared" si="6"/>
        <v>4800</v>
      </c>
      <c r="R65" s="141"/>
      <c r="S65" s="46"/>
      <c r="T65" s="1"/>
      <c r="U65" s="2"/>
      <c r="V65" s="2"/>
      <c r="W65" s="2"/>
      <c r="X65" s="2"/>
      <c r="Y65" s="2"/>
      <c r="Z65" s="31"/>
      <c r="AA65" s="31"/>
    </row>
    <row r="66" ht="24" customHeight="1" spans="1:27">
      <c r="A66" s="136">
        <v>5</v>
      </c>
      <c r="B66" s="27" t="s">
        <v>51</v>
      </c>
      <c r="C66" s="87"/>
      <c r="D66" s="11" t="s">
        <v>2116</v>
      </c>
      <c r="E66" s="136" t="s">
        <v>2117</v>
      </c>
      <c r="F66" s="46"/>
      <c r="G66" s="11"/>
      <c r="H66" s="136" t="s">
        <v>2117</v>
      </c>
      <c r="I66" s="46" t="s">
        <v>64</v>
      </c>
      <c r="J66" s="77">
        <v>9000</v>
      </c>
      <c r="K66" s="11">
        <v>1</v>
      </c>
      <c r="L66" s="77">
        <f t="shared" si="9"/>
        <v>9000</v>
      </c>
      <c r="M66" s="11" t="s">
        <v>830</v>
      </c>
      <c r="N66" s="11"/>
      <c r="O66" s="147">
        <v>43739</v>
      </c>
      <c r="P66" s="89">
        <f t="shared" si="5"/>
        <v>9000</v>
      </c>
      <c r="Q66" s="89">
        <f t="shared" si="6"/>
        <v>9000</v>
      </c>
      <c r="R66" s="141"/>
      <c r="S66" s="46"/>
      <c r="T66" s="1"/>
      <c r="U66" s="2"/>
      <c r="V66" s="2"/>
      <c r="W66" s="2"/>
      <c r="X66" s="2"/>
      <c r="Y66" s="2"/>
      <c r="Z66" s="31"/>
      <c r="AA66" s="31"/>
    </row>
    <row r="67" ht="24" customHeight="1" spans="1:27">
      <c r="A67" s="136">
        <v>1</v>
      </c>
      <c r="B67" s="27" t="s">
        <v>51</v>
      </c>
      <c r="C67" s="87"/>
      <c r="D67" s="11" t="s">
        <v>2118</v>
      </c>
      <c r="E67" s="136" t="s">
        <v>154</v>
      </c>
      <c r="F67" s="46"/>
      <c r="G67" s="11"/>
      <c r="H67" s="11"/>
      <c r="I67" s="46" t="s">
        <v>64</v>
      </c>
      <c r="J67" s="46">
        <v>3500</v>
      </c>
      <c r="K67" s="11">
        <v>2</v>
      </c>
      <c r="L67" s="77">
        <f t="shared" si="9"/>
        <v>7000</v>
      </c>
      <c r="M67" s="11" t="s">
        <v>830</v>
      </c>
      <c r="N67" s="11"/>
      <c r="O67" s="140" t="s">
        <v>1538</v>
      </c>
      <c r="P67" s="89">
        <f t="shared" si="5"/>
        <v>7000</v>
      </c>
      <c r="Q67" s="89">
        <f t="shared" si="6"/>
        <v>7000</v>
      </c>
      <c r="R67" s="141"/>
      <c r="S67" s="46"/>
      <c r="T67" s="1"/>
      <c r="U67" s="2"/>
      <c r="V67" s="2"/>
      <c r="W67" s="2"/>
      <c r="X67" s="2"/>
      <c r="Y67" s="2"/>
      <c r="Z67" s="31"/>
      <c r="AA67" s="31"/>
    </row>
    <row r="68" ht="24" customHeight="1" spans="1:27">
      <c r="A68" s="136">
        <v>2</v>
      </c>
      <c r="B68" s="27" t="s">
        <v>51</v>
      </c>
      <c r="C68" s="87"/>
      <c r="D68" s="11" t="s">
        <v>2118</v>
      </c>
      <c r="E68" s="146" t="s">
        <v>2119</v>
      </c>
      <c r="F68" s="46"/>
      <c r="G68" s="11"/>
      <c r="H68" s="146" t="s">
        <v>2119</v>
      </c>
      <c r="I68" s="136" t="s">
        <v>1721</v>
      </c>
      <c r="J68" s="136">
        <v>40</v>
      </c>
      <c r="K68" s="11">
        <v>50</v>
      </c>
      <c r="L68" s="77">
        <f t="shared" si="9"/>
        <v>2000</v>
      </c>
      <c r="M68" s="11" t="s">
        <v>830</v>
      </c>
      <c r="N68" s="11"/>
      <c r="O68" s="140" t="s">
        <v>1548</v>
      </c>
      <c r="P68" s="89">
        <f t="shared" si="5"/>
        <v>2000</v>
      </c>
      <c r="Q68" s="89">
        <f t="shared" si="6"/>
        <v>2000</v>
      </c>
      <c r="R68" s="141"/>
      <c r="S68" s="46"/>
      <c r="T68" s="1"/>
      <c r="U68" s="2"/>
      <c r="V68" s="2"/>
      <c r="W68" s="2"/>
      <c r="X68" s="2"/>
      <c r="Y68" s="2"/>
      <c r="Z68" s="31"/>
      <c r="AA68" s="31"/>
    </row>
    <row r="69" ht="24" customHeight="1" spans="1:27">
      <c r="A69" s="136">
        <v>3</v>
      </c>
      <c r="B69" s="27" t="s">
        <v>51</v>
      </c>
      <c r="C69" s="87"/>
      <c r="D69" s="11" t="s">
        <v>2118</v>
      </c>
      <c r="E69" s="136" t="s">
        <v>154</v>
      </c>
      <c r="F69" s="46"/>
      <c r="G69" s="11"/>
      <c r="H69" s="11"/>
      <c r="I69" s="46" t="s">
        <v>64</v>
      </c>
      <c r="J69" s="46">
        <v>3500</v>
      </c>
      <c r="K69" s="11">
        <v>2</v>
      </c>
      <c r="L69" s="77">
        <f t="shared" si="9"/>
        <v>7000</v>
      </c>
      <c r="M69" s="11" t="s">
        <v>830</v>
      </c>
      <c r="N69" s="11"/>
      <c r="O69" s="140" t="s">
        <v>1576</v>
      </c>
      <c r="P69" s="89">
        <f t="shared" si="5"/>
        <v>7000</v>
      </c>
      <c r="Q69" s="89">
        <f t="shared" si="6"/>
        <v>7000</v>
      </c>
      <c r="R69" s="141"/>
      <c r="S69" s="46"/>
      <c r="T69" s="1"/>
      <c r="U69" s="2"/>
      <c r="V69" s="2"/>
      <c r="W69" s="2"/>
      <c r="X69" s="2"/>
      <c r="Y69" s="2"/>
      <c r="Z69" s="31"/>
      <c r="AA69" s="31"/>
    </row>
    <row r="70" ht="24" customHeight="1" spans="1:27">
      <c r="A70" s="36">
        <v>4</v>
      </c>
      <c r="B70" s="27" t="s">
        <v>51</v>
      </c>
      <c r="C70" s="87"/>
      <c r="D70" s="11" t="s">
        <v>2118</v>
      </c>
      <c r="E70" s="146" t="s">
        <v>2120</v>
      </c>
      <c r="F70" s="11"/>
      <c r="G70" s="11"/>
      <c r="H70" s="146" t="s">
        <v>2120</v>
      </c>
      <c r="I70" s="146" t="s">
        <v>1721</v>
      </c>
      <c r="J70" s="11">
        <v>40</v>
      </c>
      <c r="K70" s="11">
        <v>50</v>
      </c>
      <c r="L70" s="77">
        <f t="shared" si="9"/>
        <v>2000</v>
      </c>
      <c r="M70" s="11" t="s">
        <v>830</v>
      </c>
      <c r="N70" s="11"/>
      <c r="O70" s="148">
        <v>43739</v>
      </c>
      <c r="P70" s="89">
        <f t="shared" ref="P70:P80" si="10">SUM(Q70:R70)</f>
        <v>2000</v>
      </c>
      <c r="Q70" s="89">
        <f t="shared" ref="Q70:Q80" si="11">SUM(L70)</f>
        <v>2000</v>
      </c>
      <c r="R70" s="145"/>
      <c r="S70" s="11"/>
      <c r="T70" s="64"/>
      <c r="U70" s="3"/>
      <c r="V70" s="2"/>
      <c r="W70" s="2"/>
      <c r="X70" s="2"/>
      <c r="Y70" s="2"/>
      <c r="Z70" s="66"/>
      <c r="AA70" s="66"/>
    </row>
    <row r="71" ht="24" customHeight="1" spans="1:27">
      <c r="A71" s="36">
        <v>1</v>
      </c>
      <c r="B71" s="27" t="s">
        <v>51</v>
      </c>
      <c r="C71" s="87"/>
      <c r="D71" s="11" t="s">
        <v>2121</v>
      </c>
      <c r="E71" s="146" t="s">
        <v>2122</v>
      </c>
      <c r="F71" s="11"/>
      <c r="G71" s="11"/>
      <c r="H71" s="146" t="s">
        <v>2122</v>
      </c>
      <c r="I71" s="11" t="s">
        <v>89</v>
      </c>
      <c r="J71" s="11">
        <v>550</v>
      </c>
      <c r="K71" s="11">
        <v>4</v>
      </c>
      <c r="L71" s="77">
        <f t="shared" si="9"/>
        <v>2200</v>
      </c>
      <c r="M71" s="11" t="s">
        <v>830</v>
      </c>
      <c r="N71" s="11"/>
      <c r="O71" s="149" t="s">
        <v>2123</v>
      </c>
      <c r="P71" s="89">
        <f t="shared" si="10"/>
        <v>2200</v>
      </c>
      <c r="Q71" s="89">
        <f t="shared" si="11"/>
        <v>2200</v>
      </c>
      <c r="R71" s="145"/>
      <c r="S71" s="11"/>
      <c r="T71" s="64"/>
      <c r="U71" s="3"/>
      <c r="V71" s="2"/>
      <c r="W71" s="2"/>
      <c r="X71" s="2"/>
      <c r="Y71" s="2"/>
      <c r="Z71" s="66"/>
      <c r="AA71" s="66"/>
    </row>
    <row r="72" ht="24" customHeight="1" spans="1:27">
      <c r="A72" s="36">
        <v>1</v>
      </c>
      <c r="B72" s="27" t="s">
        <v>51</v>
      </c>
      <c r="C72" s="87"/>
      <c r="D72" s="11" t="s">
        <v>2124</v>
      </c>
      <c r="E72" s="146" t="s">
        <v>1141</v>
      </c>
      <c r="F72" s="11"/>
      <c r="G72" s="11"/>
      <c r="H72" s="146" t="s">
        <v>1141</v>
      </c>
      <c r="I72" s="11" t="s">
        <v>64</v>
      </c>
      <c r="J72" s="11">
        <v>4700</v>
      </c>
      <c r="K72" s="11">
        <v>1</v>
      </c>
      <c r="L72" s="77">
        <f t="shared" si="9"/>
        <v>4700</v>
      </c>
      <c r="M72" s="11" t="s">
        <v>830</v>
      </c>
      <c r="N72" s="11"/>
      <c r="O72" s="149" t="s">
        <v>1548</v>
      </c>
      <c r="P72" s="89">
        <f t="shared" si="10"/>
        <v>4700</v>
      </c>
      <c r="Q72" s="89">
        <f t="shared" si="11"/>
        <v>4700</v>
      </c>
      <c r="R72" s="145"/>
      <c r="S72" s="11"/>
      <c r="T72" s="64"/>
      <c r="U72" s="3"/>
      <c r="V72" s="2"/>
      <c r="W72" s="2"/>
      <c r="X72" s="2"/>
      <c r="Y72" s="2"/>
      <c r="Z72" s="66"/>
      <c r="AA72" s="66"/>
    </row>
    <row r="73" ht="24" customHeight="1" spans="1:27">
      <c r="A73" s="36">
        <v>2</v>
      </c>
      <c r="B73" s="27" t="s">
        <v>51</v>
      </c>
      <c r="C73" s="87"/>
      <c r="D73" s="11" t="s">
        <v>2124</v>
      </c>
      <c r="E73" s="146" t="s">
        <v>2018</v>
      </c>
      <c r="F73" s="11"/>
      <c r="G73" s="11"/>
      <c r="H73" s="146" t="s">
        <v>2018</v>
      </c>
      <c r="I73" s="11" t="s">
        <v>64</v>
      </c>
      <c r="J73" s="11">
        <v>1000</v>
      </c>
      <c r="K73" s="11">
        <v>1</v>
      </c>
      <c r="L73" s="77">
        <f t="shared" si="9"/>
        <v>1000</v>
      </c>
      <c r="M73" s="11" t="s">
        <v>830</v>
      </c>
      <c r="N73" s="11"/>
      <c r="O73" s="149" t="s">
        <v>1576</v>
      </c>
      <c r="P73" s="89">
        <f t="shared" si="10"/>
        <v>1000</v>
      </c>
      <c r="Q73" s="89">
        <f t="shared" si="11"/>
        <v>1000</v>
      </c>
      <c r="R73" s="145"/>
      <c r="S73" s="11"/>
      <c r="T73" s="64"/>
      <c r="U73" s="3"/>
      <c r="V73" s="2"/>
      <c r="W73" s="2"/>
      <c r="X73" s="2"/>
      <c r="Y73" s="2"/>
      <c r="Z73" s="66"/>
      <c r="AA73" s="66"/>
    </row>
    <row r="74" ht="24" customHeight="1" spans="1:27">
      <c r="A74" s="36">
        <v>1</v>
      </c>
      <c r="B74" s="27" t="s">
        <v>51</v>
      </c>
      <c r="C74" s="87"/>
      <c r="D74" s="11" t="s">
        <v>2125</v>
      </c>
      <c r="E74" s="146" t="s">
        <v>2126</v>
      </c>
      <c r="F74" s="11"/>
      <c r="G74" s="11"/>
      <c r="H74" s="11"/>
      <c r="I74" s="11" t="s">
        <v>966</v>
      </c>
      <c r="J74" s="11">
        <v>5210</v>
      </c>
      <c r="K74" s="11">
        <v>1</v>
      </c>
      <c r="L74" s="77">
        <f t="shared" si="9"/>
        <v>5210</v>
      </c>
      <c r="M74" s="11" t="s">
        <v>830</v>
      </c>
      <c r="N74" s="11"/>
      <c r="O74" s="149" t="s">
        <v>1548</v>
      </c>
      <c r="P74" s="89">
        <f t="shared" si="10"/>
        <v>5210</v>
      </c>
      <c r="Q74" s="89">
        <f t="shared" si="11"/>
        <v>5210</v>
      </c>
      <c r="R74" s="145"/>
      <c r="S74" s="11"/>
      <c r="T74" s="64"/>
      <c r="U74" s="3"/>
      <c r="V74" s="2"/>
      <c r="W74" s="2"/>
      <c r="X74" s="2"/>
      <c r="Y74" s="2"/>
      <c r="Z74" s="66"/>
      <c r="AA74" s="66"/>
    </row>
    <row r="75" ht="24" customHeight="1" spans="1:27">
      <c r="A75" s="36">
        <v>2</v>
      </c>
      <c r="B75" s="27" t="s">
        <v>51</v>
      </c>
      <c r="C75" s="87"/>
      <c r="D75" s="11" t="s">
        <v>2125</v>
      </c>
      <c r="E75" s="146" t="s">
        <v>288</v>
      </c>
      <c r="F75" s="11"/>
      <c r="G75" s="11"/>
      <c r="H75" s="11"/>
      <c r="I75" s="11" t="s">
        <v>95</v>
      </c>
      <c r="J75" s="11">
        <v>5500</v>
      </c>
      <c r="K75" s="11">
        <v>1</v>
      </c>
      <c r="L75" s="77">
        <f t="shared" si="9"/>
        <v>5500</v>
      </c>
      <c r="M75" s="11" t="s">
        <v>830</v>
      </c>
      <c r="N75" s="11"/>
      <c r="O75" s="149" t="s">
        <v>1576</v>
      </c>
      <c r="P75" s="89">
        <f t="shared" si="10"/>
        <v>5500</v>
      </c>
      <c r="Q75" s="89">
        <f t="shared" si="11"/>
        <v>5500</v>
      </c>
      <c r="R75" s="145"/>
      <c r="S75" s="11"/>
      <c r="T75" s="64"/>
      <c r="U75" s="3"/>
      <c r="V75" s="2"/>
      <c r="W75" s="2"/>
      <c r="X75" s="2"/>
      <c r="Y75" s="2"/>
      <c r="Z75" s="66"/>
      <c r="AA75" s="66"/>
    </row>
    <row r="76" ht="24" customHeight="1" spans="1:27">
      <c r="A76" s="36">
        <v>3</v>
      </c>
      <c r="B76" s="27" t="s">
        <v>51</v>
      </c>
      <c r="C76" s="87"/>
      <c r="D76" s="11" t="s">
        <v>2125</v>
      </c>
      <c r="E76" s="146" t="s">
        <v>2127</v>
      </c>
      <c r="F76" s="11"/>
      <c r="G76" s="11"/>
      <c r="H76" s="11"/>
      <c r="I76" s="11" t="s">
        <v>89</v>
      </c>
      <c r="J76" s="11">
        <v>3000</v>
      </c>
      <c r="K76" s="11">
        <v>1</v>
      </c>
      <c r="L76" s="77">
        <f t="shared" si="9"/>
        <v>3000</v>
      </c>
      <c r="M76" s="11" t="s">
        <v>830</v>
      </c>
      <c r="N76" s="11"/>
      <c r="O76" s="149" t="s">
        <v>1576</v>
      </c>
      <c r="P76" s="89">
        <f t="shared" si="10"/>
        <v>3000</v>
      </c>
      <c r="Q76" s="89">
        <f t="shared" si="11"/>
        <v>3000</v>
      </c>
      <c r="R76" s="145"/>
      <c r="S76" s="11"/>
      <c r="T76" s="64"/>
      <c r="U76" s="3"/>
      <c r="V76" s="2"/>
      <c r="W76" s="2"/>
      <c r="X76" s="2"/>
      <c r="Y76" s="2"/>
      <c r="Z76" s="66"/>
      <c r="AA76" s="66"/>
    </row>
    <row r="77" ht="24" customHeight="1" spans="1:27">
      <c r="A77" s="36">
        <v>1</v>
      </c>
      <c r="B77" s="27" t="s">
        <v>51</v>
      </c>
      <c r="C77" s="87"/>
      <c r="D77" s="11" t="s">
        <v>2128</v>
      </c>
      <c r="E77" s="146" t="s">
        <v>892</v>
      </c>
      <c r="F77" s="11"/>
      <c r="G77" s="11"/>
      <c r="H77" s="146" t="s">
        <v>892</v>
      </c>
      <c r="I77" s="11" t="s">
        <v>1721</v>
      </c>
      <c r="J77" s="11">
        <v>200</v>
      </c>
      <c r="K77" s="11">
        <v>20</v>
      </c>
      <c r="L77" s="77">
        <f t="shared" si="9"/>
        <v>4000</v>
      </c>
      <c r="M77" s="11" t="s">
        <v>830</v>
      </c>
      <c r="N77" s="11"/>
      <c r="O77" s="26">
        <v>2019.03</v>
      </c>
      <c r="P77" s="89">
        <f t="shared" si="10"/>
        <v>4000</v>
      </c>
      <c r="Q77" s="89">
        <f t="shared" si="11"/>
        <v>4000</v>
      </c>
      <c r="R77" s="145"/>
      <c r="S77" s="11"/>
      <c r="T77" s="64"/>
      <c r="U77" s="3"/>
      <c r="V77" s="2"/>
      <c r="W77" s="2"/>
      <c r="X77" s="2"/>
      <c r="Y77" s="2"/>
      <c r="Z77" s="66"/>
      <c r="AA77" s="66"/>
    </row>
    <row r="78" ht="24" customHeight="1" spans="1:27">
      <c r="A78" s="36">
        <v>2</v>
      </c>
      <c r="B78" s="27" t="s">
        <v>51</v>
      </c>
      <c r="C78" s="87"/>
      <c r="D78" s="11" t="s">
        <v>2128</v>
      </c>
      <c r="E78" s="146" t="s">
        <v>288</v>
      </c>
      <c r="F78" s="11"/>
      <c r="G78" s="11"/>
      <c r="H78" s="146" t="s">
        <v>288</v>
      </c>
      <c r="I78" s="11" t="s">
        <v>95</v>
      </c>
      <c r="J78" s="11">
        <v>2800</v>
      </c>
      <c r="K78" s="11">
        <v>1</v>
      </c>
      <c r="L78" s="77">
        <f t="shared" si="9"/>
        <v>2800</v>
      </c>
      <c r="M78" s="11" t="s">
        <v>830</v>
      </c>
      <c r="N78" s="11"/>
      <c r="O78" s="26">
        <v>2019.04</v>
      </c>
      <c r="P78" s="89">
        <f t="shared" si="10"/>
        <v>2800</v>
      </c>
      <c r="Q78" s="89">
        <f t="shared" si="11"/>
        <v>2800</v>
      </c>
      <c r="R78" s="145"/>
      <c r="S78" s="11"/>
      <c r="T78" s="64"/>
      <c r="U78" s="3"/>
      <c r="V78" s="2"/>
      <c r="W78" s="2"/>
      <c r="X78" s="2"/>
      <c r="Y78" s="2"/>
      <c r="Z78" s="66"/>
      <c r="AA78" s="66"/>
    </row>
    <row r="79" ht="24" customHeight="1" spans="1:27">
      <c r="A79" s="36">
        <v>3</v>
      </c>
      <c r="B79" s="27" t="s">
        <v>51</v>
      </c>
      <c r="C79" s="87"/>
      <c r="D79" s="11" t="s">
        <v>2128</v>
      </c>
      <c r="E79" s="146" t="s">
        <v>2127</v>
      </c>
      <c r="F79" s="11"/>
      <c r="G79" s="11"/>
      <c r="H79" s="146" t="s">
        <v>2127</v>
      </c>
      <c r="I79" s="11" t="s">
        <v>89</v>
      </c>
      <c r="J79" s="11">
        <v>1000</v>
      </c>
      <c r="K79" s="11">
        <v>1</v>
      </c>
      <c r="L79" s="77">
        <f t="shared" si="9"/>
        <v>1000</v>
      </c>
      <c r="M79" s="11" t="s">
        <v>830</v>
      </c>
      <c r="N79" s="11"/>
      <c r="O79" s="26">
        <v>2019.05</v>
      </c>
      <c r="P79" s="89">
        <f t="shared" si="10"/>
        <v>1000</v>
      </c>
      <c r="Q79" s="89">
        <f t="shared" si="11"/>
        <v>1000</v>
      </c>
      <c r="R79" s="145"/>
      <c r="S79" s="11"/>
      <c r="T79" s="64"/>
      <c r="U79" s="3"/>
      <c r="V79" s="2"/>
      <c r="W79" s="2"/>
      <c r="X79" s="2"/>
      <c r="Y79" s="2"/>
      <c r="Z79" s="66"/>
      <c r="AA79" s="66"/>
    </row>
    <row r="80" ht="24" customHeight="1" spans="1:27">
      <c r="A80" s="36">
        <v>4</v>
      </c>
      <c r="B80" s="27" t="s">
        <v>51</v>
      </c>
      <c r="C80" s="87"/>
      <c r="D80" s="11" t="s">
        <v>2128</v>
      </c>
      <c r="E80" s="146" t="s">
        <v>2129</v>
      </c>
      <c r="F80" s="11"/>
      <c r="G80" s="11"/>
      <c r="H80" s="146" t="s">
        <v>2129</v>
      </c>
      <c r="I80" s="11" t="s">
        <v>1721</v>
      </c>
      <c r="J80" s="11">
        <v>500</v>
      </c>
      <c r="K80" s="11">
        <v>16</v>
      </c>
      <c r="L80" s="77">
        <f t="shared" si="9"/>
        <v>8000</v>
      </c>
      <c r="M80" s="11" t="s">
        <v>830</v>
      </c>
      <c r="N80" s="11"/>
      <c r="O80" s="26">
        <v>2019.11</v>
      </c>
      <c r="P80" s="89">
        <f t="shared" si="10"/>
        <v>8000</v>
      </c>
      <c r="Q80" s="89">
        <f t="shared" si="11"/>
        <v>8000</v>
      </c>
      <c r="R80" s="145"/>
      <c r="S80" s="11"/>
      <c r="T80" s="64"/>
      <c r="U80" s="3"/>
      <c r="V80" s="2"/>
      <c r="W80" s="2"/>
      <c r="X80" s="2"/>
      <c r="Y80" s="2"/>
      <c r="Z80" s="66"/>
      <c r="AA80" s="66"/>
    </row>
    <row r="81" spans="1:27">
      <c r="A81" s="1"/>
      <c r="B81" s="1"/>
      <c r="C81" s="1"/>
      <c r="D81" s="3"/>
      <c r="E81" s="2"/>
      <c r="F81" s="2"/>
      <c r="G81" s="2"/>
      <c r="H81" s="3"/>
      <c r="I81" s="2"/>
      <c r="J81" s="1"/>
      <c r="K81" s="2"/>
      <c r="L81" s="31"/>
      <c r="M81" s="2"/>
      <c r="N81" s="3"/>
      <c r="O81" s="32"/>
      <c r="P81" s="33"/>
      <c r="Q81" s="33"/>
      <c r="R81" s="33"/>
      <c r="S81" s="2"/>
      <c r="T81" s="1"/>
      <c r="U81" s="2"/>
      <c r="V81" s="2"/>
      <c r="W81" s="2"/>
      <c r="X81" s="2"/>
      <c r="Y81" s="2"/>
      <c r="Z81" s="31"/>
      <c r="AA81" s="31"/>
    </row>
    <row r="82" spans="1:27">
      <c r="A82" s="1"/>
      <c r="B82" s="1"/>
      <c r="C82" s="1"/>
      <c r="D82" s="3"/>
      <c r="E82" s="2"/>
      <c r="F82" s="2"/>
      <c r="G82" s="2"/>
      <c r="H82" s="3"/>
      <c r="I82" s="2"/>
      <c r="J82" s="1"/>
      <c r="K82" s="2"/>
      <c r="L82" s="31"/>
      <c r="M82" s="2"/>
      <c r="N82" s="3"/>
      <c r="O82" s="32"/>
      <c r="P82" s="33"/>
      <c r="Q82" s="33"/>
      <c r="R82" s="33"/>
      <c r="S82" s="2"/>
      <c r="T82" s="1"/>
      <c r="U82" s="2"/>
      <c r="V82" s="2"/>
      <c r="W82" s="2"/>
      <c r="X82" s="2"/>
      <c r="Y82" s="2"/>
      <c r="Z82" s="31"/>
      <c r="AA82" s="31"/>
    </row>
    <row r="83" spans="1:27">
      <c r="A83" s="1"/>
      <c r="B83" s="1"/>
      <c r="C83" s="1"/>
      <c r="D83" s="3"/>
      <c r="E83" s="2"/>
      <c r="F83" s="2"/>
      <c r="G83" s="2"/>
      <c r="H83" s="3"/>
      <c r="I83" s="2"/>
      <c r="J83" s="1"/>
      <c r="K83" s="2"/>
      <c r="L83" s="31"/>
      <c r="M83" s="2"/>
      <c r="N83" s="3"/>
      <c r="O83" s="32"/>
      <c r="P83" s="33"/>
      <c r="Q83" s="33"/>
      <c r="R83" s="33"/>
      <c r="S83" s="2"/>
      <c r="T83" s="1"/>
      <c r="U83" s="2"/>
      <c r="V83" s="2"/>
      <c r="W83" s="2"/>
      <c r="X83" s="2"/>
      <c r="Y83" s="2"/>
      <c r="Z83" s="31"/>
      <c r="AA83" s="31"/>
    </row>
    <row r="84" spans="1:27">
      <c r="A84" s="1"/>
      <c r="B84" s="1"/>
      <c r="C84" s="1"/>
      <c r="D84" s="3"/>
      <c r="E84" s="2"/>
      <c r="F84" s="2"/>
      <c r="G84" s="2"/>
      <c r="H84" s="3"/>
      <c r="I84" s="2"/>
      <c r="J84" s="1"/>
      <c r="K84" s="2"/>
      <c r="L84" s="31"/>
      <c r="M84" s="2"/>
      <c r="N84" s="3"/>
      <c r="O84" s="32"/>
      <c r="P84" s="33"/>
      <c r="Q84" s="33"/>
      <c r="R84" s="33"/>
      <c r="S84" s="2"/>
      <c r="T84" s="1"/>
      <c r="U84" s="2"/>
      <c r="V84" s="2"/>
      <c r="W84" s="2"/>
      <c r="X84" s="2"/>
      <c r="Y84" s="2"/>
      <c r="Z84" s="31"/>
      <c r="AA84" s="31"/>
    </row>
    <row r="85" spans="1:27">
      <c r="A85" s="1"/>
      <c r="B85" s="1"/>
      <c r="C85" s="1"/>
      <c r="D85" s="3"/>
      <c r="E85" s="2"/>
      <c r="F85" s="2"/>
      <c r="G85" s="2"/>
      <c r="H85" s="3"/>
      <c r="I85" s="2"/>
      <c r="J85" s="1"/>
      <c r="K85" s="2"/>
      <c r="L85" s="31"/>
      <c r="M85" s="2"/>
      <c r="N85" s="3"/>
      <c r="O85" s="32"/>
      <c r="P85" s="33"/>
      <c r="Q85" s="33"/>
      <c r="R85" s="33"/>
      <c r="S85" s="2"/>
      <c r="T85" s="1"/>
      <c r="U85" s="2"/>
      <c r="V85" s="2"/>
      <c r="W85" s="2"/>
      <c r="X85" s="2"/>
      <c r="Y85" s="2"/>
      <c r="Z85" s="31"/>
      <c r="AA85" s="31"/>
    </row>
    <row r="86" spans="1:27">
      <c r="A86" s="1"/>
      <c r="B86" s="1"/>
      <c r="C86" s="1"/>
      <c r="D86" s="3"/>
      <c r="E86" s="2"/>
      <c r="F86" s="2"/>
      <c r="G86" s="2"/>
      <c r="H86" s="3"/>
      <c r="I86" s="2"/>
      <c r="J86" s="1"/>
      <c r="K86" s="2"/>
      <c r="L86" s="31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2"/>
      <c r="F87" s="2"/>
      <c r="G87" s="2"/>
      <c r="H87" s="3"/>
      <c r="I87" s="2"/>
      <c r="J87" s="1"/>
      <c r="K87" s="2"/>
      <c r="L87" s="31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2"/>
      <c r="F88" s="2"/>
      <c r="G88" s="2"/>
      <c r="H88" s="3"/>
      <c r="I88" s="2"/>
      <c r="J88" s="1"/>
      <c r="K88" s="2"/>
      <c r="L88" s="31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2"/>
      <c r="F89" s="2"/>
      <c r="G89" s="2"/>
      <c r="H89" s="3"/>
      <c r="I89" s="2"/>
      <c r="J89" s="1"/>
      <c r="K89" s="2"/>
      <c r="L89" s="31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2"/>
      <c r="F90" s="2"/>
      <c r="G90" s="2"/>
      <c r="H90" s="3"/>
      <c r="I90" s="2"/>
      <c r="J90" s="1"/>
      <c r="K90" s="2"/>
      <c r="L90" s="31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2"/>
      <c r="F91" s="2"/>
      <c r="G91" s="2"/>
      <c r="H91" s="3"/>
      <c r="I91" s="2"/>
      <c r="J91" s="1"/>
      <c r="K91" s="2"/>
      <c r="L91" s="31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2"/>
      <c r="F92" s="2"/>
      <c r="G92" s="2"/>
      <c r="H92" s="3"/>
      <c r="I92" s="2"/>
      <c r="J92" s="1"/>
      <c r="K92" s="2"/>
      <c r="L92" s="31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2"/>
      <c r="F93" s="2"/>
      <c r="G93" s="2"/>
      <c r="H93" s="3"/>
      <c r="I93" s="2"/>
      <c r="J93" s="1"/>
      <c r="K93" s="2"/>
      <c r="L93" s="31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2"/>
      <c r="F94" s="2"/>
      <c r="G94" s="2"/>
      <c r="H94" s="3"/>
      <c r="I94" s="2"/>
      <c r="J94" s="1"/>
      <c r="K94" s="2"/>
      <c r="L94" s="31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2"/>
      <c r="F95" s="2"/>
      <c r="G95" s="2"/>
      <c r="H95" s="3"/>
      <c r="I95" s="2"/>
      <c r="J95" s="1"/>
      <c r="K95" s="2"/>
      <c r="L95" s="31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2"/>
      <c r="F96" s="2"/>
      <c r="G96" s="2"/>
      <c r="H96" s="3"/>
      <c r="I96" s="2"/>
      <c r="J96" s="1"/>
      <c r="K96" s="2"/>
      <c r="L96" s="31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2"/>
      <c r="F97" s="2"/>
      <c r="G97" s="2"/>
      <c r="H97" s="3"/>
      <c r="I97" s="2"/>
      <c r="J97" s="1"/>
      <c r="K97" s="2"/>
      <c r="L97" s="31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2"/>
      <c r="F98" s="2"/>
      <c r="G98" s="2"/>
      <c r="H98" s="3"/>
      <c r="I98" s="2"/>
      <c r="J98" s="1"/>
      <c r="K98" s="2"/>
      <c r="L98" s="31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2"/>
      <c r="F99" s="2"/>
      <c r="G99" s="2"/>
      <c r="H99" s="3"/>
      <c r="I99" s="2"/>
      <c r="J99" s="1"/>
      <c r="K99" s="2"/>
      <c r="L99" s="31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2"/>
      <c r="F100" s="2"/>
      <c r="G100" s="2"/>
      <c r="H100" s="3"/>
      <c r="I100" s="2"/>
      <c r="J100" s="1"/>
      <c r="K100" s="2"/>
      <c r="L100" s="31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2"/>
      <c r="F101" s="2"/>
      <c r="G101" s="2"/>
      <c r="H101" s="3"/>
      <c r="I101" s="2"/>
      <c r="J101" s="1"/>
      <c r="K101" s="2"/>
      <c r="L101" s="31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2"/>
      <c r="F102" s="2"/>
      <c r="G102" s="2"/>
      <c r="H102" s="3"/>
      <c r="I102" s="2"/>
      <c r="J102" s="1"/>
      <c r="K102" s="2"/>
      <c r="L102" s="31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2"/>
      <c r="F103" s="2"/>
      <c r="G103" s="2"/>
      <c r="H103" s="3"/>
      <c r="I103" s="2"/>
      <c r="J103" s="1"/>
      <c r="K103" s="2"/>
      <c r="L103" s="31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2"/>
      <c r="F104" s="2"/>
      <c r="G104" s="2"/>
      <c r="H104" s="3"/>
      <c r="I104" s="2"/>
      <c r="J104" s="1"/>
      <c r="K104" s="2"/>
      <c r="L104" s="31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2"/>
      <c r="F105" s="2"/>
      <c r="G105" s="2"/>
      <c r="H105" s="3"/>
      <c r="I105" s="2"/>
      <c r="J105" s="1"/>
      <c r="K105" s="2"/>
      <c r="L105" s="31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2"/>
      <c r="F106" s="2"/>
      <c r="G106" s="2"/>
      <c r="H106" s="3"/>
      <c r="I106" s="2"/>
      <c r="J106" s="1"/>
      <c r="K106" s="2"/>
      <c r="L106" s="3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2"/>
      <c r="F107" s="2"/>
      <c r="G107" s="2"/>
      <c r="H107" s="3"/>
      <c r="I107" s="2"/>
      <c r="J107" s="1"/>
      <c r="K107" s="2"/>
      <c r="L107" s="3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2"/>
      <c r="F108" s="2"/>
      <c r="G108" s="2"/>
      <c r="H108" s="3"/>
      <c r="I108" s="2"/>
      <c r="J108" s="1"/>
      <c r="K108" s="2"/>
      <c r="L108" s="3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2"/>
      <c r="H109" s="3"/>
      <c r="I109" s="2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2"/>
      <c r="H110" s="3"/>
      <c r="I110" s="2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2"/>
      <c r="H111" s="3"/>
      <c r="I111" s="2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2"/>
      <c r="H112" s="3"/>
      <c r="I112" s="2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2"/>
      <c r="H113" s="3"/>
      <c r="I113" s="2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2"/>
      <c r="H114" s="3"/>
      <c r="I114" s="2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2"/>
      <c r="H115" s="3"/>
      <c r="I115" s="2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2"/>
      <c r="H116" s="3"/>
      <c r="I116" s="2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2"/>
      <c r="H117" s="3"/>
      <c r="I117" s="2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2"/>
      <c r="H118" s="3"/>
      <c r="I118" s="2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2"/>
      <c r="H119" s="3"/>
      <c r="I119" s="2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2"/>
      <c r="H120" s="3"/>
      <c r="I120" s="2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2"/>
      <c r="H121" s="3"/>
      <c r="I121" s="2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2"/>
      <c r="H122" s="3"/>
      <c r="I122" s="2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2"/>
      <c r="H123" s="3"/>
      <c r="I123" s="2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2"/>
      <c r="H124" s="3"/>
      <c r="I124" s="2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2"/>
      <c r="H125" s="3"/>
      <c r="I125" s="2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2"/>
      <c r="H126" s="3"/>
      <c r="I126" s="2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2"/>
      <c r="H127" s="3"/>
      <c r="I127" s="2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2"/>
      <c r="H128" s="3"/>
      <c r="I128" s="2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2"/>
      <c r="H129" s="3"/>
      <c r="I129" s="2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2"/>
      <c r="H130" s="3"/>
      <c r="I130" s="2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2"/>
      <c r="H131" s="3"/>
      <c r="I131" s="2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2"/>
      <c r="H132" s="3"/>
      <c r="I132" s="2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2"/>
      <c r="H133" s="3"/>
      <c r="I133" s="2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2"/>
      <c r="H134" s="3"/>
      <c r="I134" s="2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2"/>
      <c r="H135" s="3"/>
      <c r="I135" s="2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2"/>
      <c r="H136" s="3"/>
      <c r="I136" s="2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2"/>
      <c r="H137" s="3"/>
      <c r="I137" s="2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2"/>
      <c r="H138" s="3"/>
      <c r="I138" s="2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2"/>
      <c r="H139" s="3"/>
      <c r="I139" s="2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2"/>
      <c r="H140" s="3"/>
      <c r="I140" s="2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2"/>
      <c r="H141" s="3"/>
      <c r="I141" s="2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2"/>
      <c r="H142" s="3"/>
      <c r="I142" s="2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2"/>
      <c r="H143" s="3"/>
      <c r="I143" s="2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2"/>
      <c r="H144" s="3"/>
      <c r="I144" s="2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2"/>
      <c r="H145" s="3"/>
      <c r="I145" s="2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2"/>
      <c r="H146" s="3"/>
      <c r="I146" s="2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2"/>
      <c r="H147" s="3"/>
      <c r="I147" s="2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2"/>
      <c r="H148" s="3"/>
      <c r="I148" s="2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2"/>
      <c r="H149" s="3"/>
      <c r="I149" s="2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2"/>
      <c r="H150" s="3"/>
      <c r="I150" s="2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2"/>
      <c r="H151" s="3"/>
      <c r="I151" s="2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2"/>
      <c r="H152" s="3"/>
      <c r="I152" s="2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2"/>
      <c r="H153" s="3"/>
      <c r="I153" s="2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2"/>
      <c r="H154" s="3"/>
      <c r="I154" s="2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2"/>
      <c r="H155" s="3"/>
      <c r="I155" s="2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2"/>
      <c r="H156" s="3"/>
      <c r="I156" s="2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2"/>
      <c r="H157" s="3"/>
      <c r="I157" s="2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2"/>
      <c r="H158" s="3"/>
      <c r="I158" s="2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2"/>
      <c r="H159" s="3"/>
      <c r="I159" s="2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2"/>
      <c r="H160" s="3"/>
      <c r="I160" s="2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2"/>
      <c r="H161" s="3"/>
      <c r="I161" s="2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2"/>
      <c r="H162" s="3"/>
      <c r="I162" s="2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2"/>
      <c r="H163" s="3"/>
      <c r="I163" s="2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2"/>
      <c r="H164" s="3"/>
      <c r="I164" s="2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2"/>
      <c r="H165" s="3"/>
      <c r="I165" s="2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2"/>
      <c r="H166" s="3"/>
      <c r="I166" s="2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2"/>
      <c r="H167" s="3"/>
      <c r="I167" s="2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2"/>
      <c r="H168" s="3"/>
      <c r="I168" s="2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2"/>
      <c r="H169" s="3"/>
      <c r="I169" s="2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2"/>
      <c r="H170" s="3"/>
      <c r="I170" s="2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2"/>
      <c r="H171" s="3"/>
      <c r="I171" s="2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2"/>
      <c r="H172" s="3"/>
      <c r="I172" s="2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2"/>
      <c r="H173" s="3"/>
      <c r="I173" s="2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2"/>
      <c r="H174" s="3"/>
      <c r="I174" s="2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2"/>
      <c r="H175" s="3"/>
      <c r="I175" s="2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2"/>
      <c r="H176" s="3"/>
      <c r="I176" s="2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2"/>
      <c r="H177" s="3"/>
      <c r="I177" s="2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2"/>
      <c r="H178" s="3"/>
      <c r="I178" s="2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2"/>
      <c r="H179" s="3"/>
      <c r="I179" s="2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2"/>
      <c r="H180" s="3"/>
      <c r="I180" s="2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2"/>
      <c r="H181" s="3"/>
      <c r="I181" s="2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2"/>
      <c r="H182" s="3"/>
      <c r="I182" s="2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2"/>
      <c r="H183" s="3"/>
      <c r="I183" s="2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2"/>
      <c r="H184" s="3"/>
      <c r="I184" s="2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2"/>
      <c r="H185" s="3"/>
      <c r="I185" s="2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2"/>
      <c r="H186" s="3"/>
      <c r="I186" s="2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2"/>
      <c r="H187" s="3"/>
      <c r="I187" s="2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2"/>
      <c r="H188" s="3"/>
      <c r="I188" s="2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2"/>
      <c r="H189" s="3"/>
      <c r="I189" s="2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2"/>
      <c r="H190" s="3"/>
      <c r="I190" s="2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2"/>
      <c r="H191" s="3"/>
      <c r="I191" s="2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2"/>
      <c r="H192" s="3"/>
      <c r="I192" s="2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2"/>
      <c r="H193" s="3"/>
      <c r="I193" s="2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2"/>
      <c r="H194" s="3"/>
      <c r="I194" s="2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2"/>
      <c r="H195" s="3"/>
      <c r="I195" s="2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2"/>
      <c r="H196" s="3"/>
      <c r="I196" s="2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2"/>
      <c r="H197" s="3"/>
      <c r="I197" s="2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2"/>
      <c r="H198" s="3"/>
      <c r="I198" s="2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2"/>
      <c r="H199" s="3"/>
      <c r="I199" s="2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2"/>
      <c r="H200" s="3"/>
      <c r="I200" s="2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2"/>
      <c r="H201" s="3"/>
      <c r="I201" s="2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6">
    <mergeCell ref="A1:E1"/>
    <mergeCell ref="A2:R2"/>
    <mergeCell ref="P3:R3"/>
    <mergeCell ref="T3:V3"/>
    <mergeCell ref="W3:Y3"/>
    <mergeCell ref="A5:E5"/>
    <mergeCell ref="A6:E6"/>
    <mergeCell ref="A25:E25"/>
    <mergeCell ref="A41:E41"/>
    <mergeCell ref="A49:E49"/>
    <mergeCell ref="A58:E5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4" customWidth="1"/>
    <col min="2" max="2" width="5.08333333333333" customWidth="1"/>
    <col min="3" max="3" width="5.08333333333333" hidden="1" customWidth="1"/>
    <col min="4" max="4" width="9.75" customWidth="1"/>
    <col min="5" max="5" width="14.3333333333333" customWidth="1"/>
    <col min="6" max="6" width="8" customWidth="1"/>
    <col min="7" max="7" width="5.75" customWidth="1"/>
    <col min="8" max="8" width="14.0833333333333" customWidth="1"/>
    <col min="9" max="9" width="10.0833333333333" customWidth="1"/>
    <col min="10" max="10" width="7.75" customWidth="1"/>
    <col min="11" max="11" width="6.5" customWidth="1"/>
    <col min="12" max="12" width="12" customWidth="1"/>
    <col min="13" max="13" width="7.83333333333333" customWidth="1"/>
    <col min="14" max="14" width="8.33333333333333" customWidth="1"/>
    <col min="15" max="15" width="12" customWidth="1"/>
    <col min="16" max="18" width="10.5833333333333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3"/>
      <c r="E1" s="2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88" t="s">
        <v>16</v>
      </c>
      <c r="Q3" s="88"/>
      <c r="R3" s="88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88" t="s">
        <v>21</v>
      </c>
      <c r="Q4" s="88" t="s">
        <v>22</v>
      </c>
      <c r="R4" s="88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6" t="s">
        <v>2130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80">
        <f t="shared" ref="L5:Q5" si="0">L6+L25+L33+L41+L49</f>
        <v>597710</v>
      </c>
      <c r="M5" s="80">
        <f t="shared" si="0"/>
        <v>0</v>
      </c>
      <c r="N5" s="80">
        <f t="shared" si="0"/>
        <v>0</v>
      </c>
      <c r="O5" s="80">
        <f t="shared" si="0"/>
        <v>0</v>
      </c>
      <c r="P5" s="89">
        <f t="shared" si="0"/>
        <v>597710</v>
      </c>
      <c r="Q5" s="89">
        <f t="shared" si="0"/>
        <v>597710</v>
      </c>
      <c r="R5" s="89"/>
      <c r="S5" s="48"/>
      <c r="T5" s="36">
        <v>3482</v>
      </c>
      <c r="U5" s="11">
        <v>379</v>
      </c>
      <c r="V5" s="11">
        <v>0</v>
      </c>
      <c r="W5" s="11">
        <f>600*0.4</f>
        <v>240</v>
      </c>
      <c r="X5" s="11">
        <f>800*0.4</f>
        <v>320</v>
      </c>
      <c r="Y5" s="11">
        <v>640</v>
      </c>
      <c r="Z5" s="37">
        <f>SUM(T5*W5+U5*X5+V5*Y5)</f>
        <v>956960</v>
      </c>
      <c r="AA5" s="37">
        <f>SUM(T5*W5+U5*X5+V5*Y5-P5)</f>
        <v>359250</v>
      </c>
    </row>
    <row r="6" ht="29.15" customHeight="1" spans="1:27">
      <c r="A6" s="16" t="s">
        <v>2131</v>
      </c>
      <c r="B6" s="17"/>
      <c r="C6" s="17"/>
      <c r="D6" s="17"/>
      <c r="E6" s="69"/>
      <c r="F6" s="19"/>
      <c r="G6" s="19"/>
      <c r="H6" s="20"/>
      <c r="I6" s="20"/>
      <c r="J6" s="20"/>
      <c r="K6" s="20"/>
      <c r="L6" s="80">
        <f>SUM(L7:L24)</f>
        <v>395950</v>
      </c>
      <c r="M6" s="80"/>
      <c r="N6" s="80"/>
      <c r="O6" s="80"/>
      <c r="P6" s="89">
        <f>SUM(P7:P24)</f>
        <v>395950</v>
      </c>
      <c r="Q6" s="89">
        <f>SUM(Q7:Q24)</f>
        <v>395950</v>
      </c>
      <c r="R6" s="89">
        <f>SUM(R7:R9)</f>
        <v>0</v>
      </c>
      <c r="S6" s="48"/>
      <c r="T6" s="64"/>
      <c r="U6" s="93"/>
      <c r="V6" s="2"/>
      <c r="W6" s="2"/>
      <c r="X6" s="2"/>
      <c r="Y6" s="2"/>
      <c r="Z6" s="66"/>
      <c r="AA6" s="66"/>
    </row>
    <row r="7" ht="26.15" customHeight="1" spans="1:27">
      <c r="A7" s="26">
        <v>1</v>
      </c>
      <c r="B7" s="27" t="s">
        <v>52</v>
      </c>
      <c r="C7" s="128"/>
      <c r="D7" s="26" t="s">
        <v>2131</v>
      </c>
      <c r="E7" s="28" t="s">
        <v>1052</v>
      </c>
      <c r="F7" s="28"/>
      <c r="G7" s="11"/>
      <c r="H7" s="28" t="s">
        <v>1052</v>
      </c>
      <c r="I7" s="30" t="s">
        <v>64</v>
      </c>
      <c r="J7" s="28">
        <v>1400</v>
      </c>
      <c r="K7" s="128">
        <v>2</v>
      </c>
      <c r="L7" s="43">
        <f t="shared" ref="L7:L24" si="1">J7*K7</f>
        <v>2800</v>
      </c>
      <c r="M7" s="26" t="s">
        <v>65</v>
      </c>
      <c r="N7" s="26"/>
      <c r="O7" s="129">
        <v>43525</v>
      </c>
      <c r="P7" s="44">
        <f t="shared" ref="P7:P24" si="2">L7</f>
        <v>2800</v>
      </c>
      <c r="Q7" s="44">
        <f t="shared" ref="Q7:Q24" si="3">P7</f>
        <v>2800</v>
      </c>
      <c r="R7" s="44">
        <f>SUM(P7-Q7)</f>
        <v>0</v>
      </c>
      <c r="S7" s="28"/>
      <c r="T7" s="1"/>
      <c r="U7" s="2"/>
      <c r="V7" s="2"/>
      <c r="W7" s="2"/>
      <c r="X7" s="2"/>
      <c r="Y7" s="2"/>
      <c r="Z7" s="31"/>
      <c r="AA7" s="31"/>
    </row>
    <row r="8" ht="26.15" customHeight="1" spans="1:27">
      <c r="A8" s="26">
        <v>2</v>
      </c>
      <c r="B8" s="27" t="s">
        <v>52</v>
      </c>
      <c r="C8" s="128"/>
      <c r="D8" s="26" t="s">
        <v>2131</v>
      </c>
      <c r="E8" s="28" t="s">
        <v>1661</v>
      </c>
      <c r="F8" s="28"/>
      <c r="G8" s="11" t="s">
        <v>174</v>
      </c>
      <c r="H8" s="11" t="s">
        <v>2132</v>
      </c>
      <c r="I8" s="28" t="s">
        <v>114</v>
      </c>
      <c r="J8" s="28">
        <v>28000</v>
      </c>
      <c r="K8" s="128">
        <v>1</v>
      </c>
      <c r="L8" s="43">
        <f t="shared" si="1"/>
        <v>28000</v>
      </c>
      <c r="M8" s="26" t="s">
        <v>65</v>
      </c>
      <c r="N8" s="26"/>
      <c r="O8" s="129">
        <v>43526</v>
      </c>
      <c r="P8" s="44">
        <f t="shared" si="2"/>
        <v>28000</v>
      </c>
      <c r="Q8" s="44">
        <f t="shared" si="3"/>
        <v>28000</v>
      </c>
      <c r="R8" s="44">
        <f>SUM(P8-Q8)</f>
        <v>0</v>
      </c>
      <c r="S8" s="28"/>
      <c r="T8" s="1"/>
      <c r="U8" s="2"/>
      <c r="V8" s="2"/>
      <c r="W8" s="2"/>
      <c r="X8" s="2"/>
      <c r="Y8" s="2"/>
      <c r="Z8" s="31"/>
      <c r="AA8" s="31"/>
    </row>
    <row r="9" ht="26.15" customHeight="1" spans="1:27">
      <c r="A9" s="26">
        <v>3</v>
      </c>
      <c r="B9" s="27" t="s">
        <v>52</v>
      </c>
      <c r="C9" s="128"/>
      <c r="D9" s="26" t="s">
        <v>2131</v>
      </c>
      <c r="E9" s="28" t="s">
        <v>2133</v>
      </c>
      <c r="F9" s="11" t="s">
        <v>170</v>
      </c>
      <c r="G9" s="11" t="s">
        <v>174</v>
      </c>
      <c r="H9" s="11" t="s">
        <v>2134</v>
      </c>
      <c r="I9" s="30" t="s">
        <v>290</v>
      </c>
      <c r="J9" s="28">
        <v>500</v>
      </c>
      <c r="K9" s="128">
        <v>81</v>
      </c>
      <c r="L9" s="43">
        <f t="shared" si="1"/>
        <v>40500</v>
      </c>
      <c r="M9" s="26" t="s">
        <v>65</v>
      </c>
      <c r="N9" s="26"/>
      <c r="O9" s="129">
        <v>43619</v>
      </c>
      <c r="P9" s="44">
        <f t="shared" si="2"/>
        <v>40500</v>
      </c>
      <c r="Q9" s="44">
        <f t="shared" si="3"/>
        <v>40500</v>
      </c>
      <c r="R9" s="44">
        <f>SUM(P9-Q9)</f>
        <v>0</v>
      </c>
      <c r="S9" s="28"/>
      <c r="T9" s="1"/>
      <c r="U9" s="2"/>
      <c r="V9" s="2"/>
      <c r="W9" s="2"/>
      <c r="X9" s="2"/>
      <c r="Y9" s="2"/>
      <c r="Z9" s="31"/>
      <c r="AA9" s="31"/>
    </row>
    <row r="10" ht="26.15" customHeight="1" spans="1:27">
      <c r="A10" s="26">
        <v>4</v>
      </c>
      <c r="B10" s="27" t="s">
        <v>52</v>
      </c>
      <c r="C10" s="128"/>
      <c r="D10" s="26" t="s">
        <v>2131</v>
      </c>
      <c r="E10" s="28" t="s">
        <v>2135</v>
      </c>
      <c r="F10" s="11"/>
      <c r="G10" s="11" t="s">
        <v>174</v>
      </c>
      <c r="H10" s="11" t="s">
        <v>2136</v>
      </c>
      <c r="I10" s="30" t="s">
        <v>290</v>
      </c>
      <c r="J10" s="28">
        <v>500</v>
      </c>
      <c r="K10" s="128">
        <v>95</v>
      </c>
      <c r="L10" s="43">
        <f t="shared" si="1"/>
        <v>47500</v>
      </c>
      <c r="M10" s="26" t="s">
        <v>65</v>
      </c>
      <c r="N10" s="26"/>
      <c r="O10" s="129">
        <v>43619</v>
      </c>
      <c r="P10" s="44">
        <f t="shared" si="2"/>
        <v>47500</v>
      </c>
      <c r="Q10" s="44">
        <f t="shared" si="3"/>
        <v>47500</v>
      </c>
      <c r="R10" s="44">
        <v>0</v>
      </c>
      <c r="S10" s="11"/>
      <c r="T10" s="64"/>
      <c r="U10" s="3"/>
      <c r="V10" s="2"/>
      <c r="W10" s="2"/>
      <c r="X10" s="2"/>
      <c r="Y10" s="2"/>
      <c r="Z10" s="66"/>
      <c r="AA10" s="66"/>
    </row>
    <row r="11" ht="26.15" customHeight="1" spans="1:27">
      <c r="A11" s="26">
        <v>5</v>
      </c>
      <c r="B11" s="27" t="s">
        <v>52</v>
      </c>
      <c r="C11" s="128"/>
      <c r="D11" s="26" t="s">
        <v>2131</v>
      </c>
      <c r="E11" s="28" t="s">
        <v>96</v>
      </c>
      <c r="F11" s="26" t="s">
        <v>61</v>
      </c>
      <c r="G11" s="26" t="s">
        <v>62</v>
      </c>
      <c r="H11" s="26" t="s">
        <v>2137</v>
      </c>
      <c r="I11" s="26" t="s">
        <v>1861</v>
      </c>
      <c r="J11" s="28">
        <v>4000</v>
      </c>
      <c r="K11" s="128">
        <v>9</v>
      </c>
      <c r="L11" s="43">
        <f t="shared" si="1"/>
        <v>36000</v>
      </c>
      <c r="M11" s="26" t="s">
        <v>65</v>
      </c>
      <c r="N11" s="26"/>
      <c r="O11" s="129">
        <v>43589</v>
      </c>
      <c r="P11" s="44">
        <f t="shared" si="2"/>
        <v>36000</v>
      </c>
      <c r="Q11" s="44">
        <f t="shared" si="3"/>
        <v>36000</v>
      </c>
      <c r="R11" s="44">
        <v>0</v>
      </c>
      <c r="S11" s="11"/>
      <c r="T11" s="64"/>
      <c r="U11" s="3"/>
      <c r="V11" s="2"/>
      <c r="W11" s="2"/>
      <c r="X11" s="2"/>
      <c r="Y11" s="2"/>
      <c r="Z11" s="66"/>
      <c r="AA11" s="66"/>
    </row>
    <row r="12" ht="26.15" customHeight="1" spans="1:27">
      <c r="A12" s="26">
        <v>6</v>
      </c>
      <c r="B12" s="27" t="s">
        <v>52</v>
      </c>
      <c r="C12" s="128"/>
      <c r="D12" s="26" t="s">
        <v>2131</v>
      </c>
      <c r="E12" s="11" t="s">
        <v>195</v>
      </c>
      <c r="F12" s="11"/>
      <c r="G12" s="26" t="s">
        <v>62</v>
      </c>
      <c r="H12" s="11" t="s">
        <v>2138</v>
      </c>
      <c r="I12" s="11" t="s">
        <v>64</v>
      </c>
      <c r="J12" s="11">
        <v>3800</v>
      </c>
      <c r="K12" s="91">
        <v>10</v>
      </c>
      <c r="L12" s="43">
        <f t="shared" si="1"/>
        <v>38000</v>
      </c>
      <c r="M12" s="26" t="s">
        <v>65</v>
      </c>
      <c r="N12" s="26"/>
      <c r="O12" s="129">
        <v>43529</v>
      </c>
      <c r="P12" s="44">
        <f t="shared" si="2"/>
        <v>38000</v>
      </c>
      <c r="Q12" s="44">
        <f t="shared" si="3"/>
        <v>38000</v>
      </c>
      <c r="R12" s="44">
        <v>0</v>
      </c>
      <c r="S12" s="11"/>
      <c r="T12" s="64"/>
      <c r="U12" s="3"/>
      <c r="V12" s="2"/>
      <c r="W12" s="2"/>
      <c r="X12" s="2"/>
      <c r="Y12" s="2"/>
      <c r="Z12" s="66"/>
      <c r="AA12" s="66"/>
    </row>
    <row r="13" ht="26.15" customHeight="1" spans="1:27">
      <c r="A13" s="26">
        <v>7</v>
      </c>
      <c r="B13" s="27" t="s">
        <v>52</v>
      </c>
      <c r="C13" s="128"/>
      <c r="D13" s="26" t="s">
        <v>2131</v>
      </c>
      <c r="E13" s="11" t="s">
        <v>2139</v>
      </c>
      <c r="F13" s="11"/>
      <c r="G13" s="11" t="s">
        <v>62</v>
      </c>
      <c r="H13" s="11" t="s">
        <v>2140</v>
      </c>
      <c r="I13" s="11" t="s">
        <v>989</v>
      </c>
      <c r="J13" s="11">
        <v>1200</v>
      </c>
      <c r="K13" s="91">
        <v>6</v>
      </c>
      <c r="L13" s="43">
        <f t="shared" si="1"/>
        <v>7200</v>
      </c>
      <c r="M13" s="26" t="s">
        <v>65</v>
      </c>
      <c r="N13" s="26"/>
      <c r="O13" s="129">
        <v>43530</v>
      </c>
      <c r="P13" s="44">
        <f t="shared" si="2"/>
        <v>7200</v>
      </c>
      <c r="Q13" s="44">
        <f t="shared" si="3"/>
        <v>7200</v>
      </c>
      <c r="R13" s="44">
        <f t="shared" ref="R13:R24" si="4">SUM(P13-Q13)</f>
        <v>0</v>
      </c>
      <c r="S13" s="11"/>
      <c r="T13" s="64"/>
      <c r="U13" s="3"/>
      <c r="V13" s="2"/>
      <c r="W13" s="2"/>
      <c r="X13" s="2"/>
      <c r="Y13" s="2"/>
      <c r="Z13" s="66"/>
      <c r="AA13" s="66"/>
    </row>
    <row r="14" ht="26.15" customHeight="1" spans="1:27">
      <c r="A14" s="26">
        <v>8</v>
      </c>
      <c r="B14" s="27" t="s">
        <v>52</v>
      </c>
      <c r="C14" s="128"/>
      <c r="D14" s="26" t="s">
        <v>2131</v>
      </c>
      <c r="E14" s="11" t="s">
        <v>2141</v>
      </c>
      <c r="F14" s="11" t="s">
        <v>170</v>
      </c>
      <c r="G14" s="11" t="s">
        <v>174</v>
      </c>
      <c r="H14" s="11" t="s">
        <v>2142</v>
      </c>
      <c r="I14" s="11" t="s">
        <v>571</v>
      </c>
      <c r="J14" s="11">
        <v>16000</v>
      </c>
      <c r="K14" s="91">
        <v>1</v>
      </c>
      <c r="L14" s="43">
        <f t="shared" si="1"/>
        <v>16000</v>
      </c>
      <c r="M14" s="26" t="s">
        <v>65</v>
      </c>
      <c r="N14" s="26"/>
      <c r="O14" s="129">
        <v>43592</v>
      </c>
      <c r="P14" s="44">
        <f t="shared" si="2"/>
        <v>16000</v>
      </c>
      <c r="Q14" s="44">
        <f t="shared" si="3"/>
        <v>16000</v>
      </c>
      <c r="R14" s="44">
        <f t="shared" si="4"/>
        <v>0</v>
      </c>
      <c r="S14" s="11"/>
      <c r="T14" s="64"/>
      <c r="U14" s="3"/>
      <c r="V14" s="2"/>
      <c r="W14" s="2"/>
      <c r="X14" s="2"/>
      <c r="Y14" s="2"/>
      <c r="Z14" s="66"/>
      <c r="AA14" s="66"/>
    </row>
    <row r="15" ht="26.15" customHeight="1" spans="1:27">
      <c r="A15" s="26">
        <v>9</v>
      </c>
      <c r="B15" s="27" t="s">
        <v>52</v>
      </c>
      <c r="C15" s="128"/>
      <c r="D15" s="26" t="s">
        <v>2131</v>
      </c>
      <c r="E15" s="11" t="s">
        <v>1672</v>
      </c>
      <c r="F15" s="11" t="s">
        <v>170</v>
      </c>
      <c r="G15" s="11" t="s">
        <v>174</v>
      </c>
      <c r="H15" s="11" t="s">
        <v>2143</v>
      </c>
      <c r="I15" s="11" t="s">
        <v>290</v>
      </c>
      <c r="J15" s="11">
        <v>6500</v>
      </c>
      <c r="K15" s="91">
        <v>2</v>
      </c>
      <c r="L15" s="43">
        <f t="shared" si="1"/>
        <v>13000</v>
      </c>
      <c r="M15" s="26" t="s">
        <v>65</v>
      </c>
      <c r="N15" s="26"/>
      <c r="O15" s="129">
        <v>43532</v>
      </c>
      <c r="P15" s="44">
        <f t="shared" si="2"/>
        <v>13000</v>
      </c>
      <c r="Q15" s="44">
        <f t="shared" si="3"/>
        <v>13000</v>
      </c>
      <c r="R15" s="44">
        <f t="shared" si="4"/>
        <v>0</v>
      </c>
      <c r="S15" s="11"/>
      <c r="T15" s="64"/>
      <c r="U15" s="3"/>
      <c r="V15" s="2"/>
      <c r="W15" s="2"/>
      <c r="X15" s="2"/>
      <c r="Y15" s="2"/>
      <c r="Z15" s="66"/>
      <c r="AA15" s="66"/>
    </row>
    <row r="16" ht="26.15" customHeight="1" spans="1:27">
      <c r="A16" s="26">
        <v>10</v>
      </c>
      <c r="B16" s="27" t="s">
        <v>52</v>
      </c>
      <c r="C16" s="128"/>
      <c r="D16" s="26" t="s">
        <v>2131</v>
      </c>
      <c r="E16" s="11" t="s">
        <v>2144</v>
      </c>
      <c r="F16" s="11"/>
      <c r="G16" s="26" t="s">
        <v>62</v>
      </c>
      <c r="H16" s="11" t="s">
        <v>2144</v>
      </c>
      <c r="I16" s="11" t="s">
        <v>186</v>
      </c>
      <c r="J16" s="11">
        <v>1000</v>
      </c>
      <c r="K16" s="91">
        <v>15</v>
      </c>
      <c r="L16" s="43">
        <f t="shared" si="1"/>
        <v>15000</v>
      </c>
      <c r="M16" s="26" t="s">
        <v>65</v>
      </c>
      <c r="N16" s="26"/>
      <c r="O16" s="129">
        <v>43564</v>
      </c>
      <c r="P16" s="44">
        <f t="shared" si="2"/>
        <v>15000</v>
      </c>
      <c r="Q16" s="44">
        <f t="shared" si="3"/>
        <v>15000</v>
      </c>
      <c r="R16" s="44">
        <f t="shared" si="4"/>
        <v>0</v>
      </c>
      <c r="S16" s="11"/>
      <c r="T16" s="64"/>
      <c r="U16" s="3"/>
      <c r="V16" s="2"/>
      <c r="W16" s="2"/>
      <c r="X16" s="2"/>
      <c r="Y16" s="2"/>
      <c r="Z16" s="66"/>
      <c r="AA16" s="66"/>
    </row>
    <row r="17" ht="26.15" customHeight="1" spans="1:27">
      <c r="A17" s="26">
        <v>11</v>
      </c>
      <c r="B17" s="27" t="s">
        <v>52</v>
      </c>
      <c r="C17" s="128"/>
      <c r="D17" s="26" t="s">
        <v>2131</v>
      </c>
      <c r="E17" s="11" t="s">
        <v>2145</v>
      </c>
      <c r="F17" s="11"/>
      <c r="G17" s="26" t="s">
        <v>62</v>
      </c>
      <c r="H17" s="11" t="s">
        <v>2145</v>
      </c>
      <c r="I17" s="11" t="s">
        <v>105</v>
      </c>
      <c r="J17" s="11">
        <v>800</v>
      </c>
      <c r="K17" s="91">
        <v>10</v>
      </c>
      <c r="L17" s="43">
        <f t="shared" si="1"/>
        <v>8000</v>
      </c>
      <c r="M17" s="26" t="s">
        <v>65</v>
      </c>
      <c r="N17" s="26"/>
      <c r="O17" s="129">
        <v>43534</v>
      </c>
      <c r="P17" s="44">
        <f t="shared" si="2"/>
        <v>8000</v>
      </c>
      <c r="Q17" s="44">
        <f t="shared" si="3"/>
        <v>8000</v>
      </c>
      <c r="R17" s="44">
        <f t="shared" si="4"/>
        <v>0</v>
      </c>
      <c r="S17" s="2"/>
      <c r="T17" s="64"/>
      <c r="U17" s="2"/>
      <c r="V17" s="2"/>
      <c r="W17" s="2"/>
      <c r="X17" s="2"/>
      <c r="Y17" s="2"/>
      <c r="Z17" s="66"/>
      <c r="AA17" s="66"/>
    </row>
    <row r="18" ht="26.15" customHeight="1" spans="1:27">
      <c r="A18" s="26">
        <v>12</v>
      </c>
      <c r="B18" s="27" t="s">
        <v>52</v>
      </c>
      <c r="C18" s="128"/>
      <c r="D18" s="26" t="s">
        <v>2131</v>
      </c>
      <c r="E18" s="11" t="s">
        <v>2146</v>
      </c>
      <c r="F18" s="11"/>
      <c r="G18" s="26" t="s">
        <v>62</v>
      </c>
      <c r="H18" s="11" t="s">
        <v>2146</v>
      </c>
      <c r="I18" s="11" t="s">
        <v>105</v>
      </c>
      <c r="J18" s="11">
        <v>230</v>
      </c>
      <c r="K18" s="91">
        <v>210</v>
      </c>
      <c r="L18" s="43">
        <f t="shared" si="1"/>
        <v>48300</v>
      </c>
      <c r="M18" s="26" t="s">
        <v>65</v>
      </c>
      <c r="N18" s="26"/>
      <c r="O18" s="129">
        <v>43705</v>
      </c>
      <c r="P18" s="44">
        <f t="shared" si="2"/>
        <v>48300</v>
      </c>
      <c r="Q18" s="44">
        <f t="shared" si="3"/>
        <v>48300</v>
      </c>
      <c r="R18" s="44">
        <f t="shared" si="4"/>
        <v>0</v>
      </c>
      <c r="S18" s="2"/>
      <c r="T18" s="64"/>
      <c r="U18" s="2"/>
      <c r="V18" s="2"/>
      <c r="W18" s="2"/>
      <c r="X18" s="2"/>
      <c r="Y18" s="2"/>
      <c r="Z18" s="66"/>
      <c r="AA18" s="66"/>
    </row>
    <row r="19" ht="26.15" customHeight="1" spans="1:27">
      <c r="A19" s="26">
        <v>13</v>
      </c>
      <c r="B19" s="27" t="s">
        <v>52</v>
      </c>
      <c r="C19" s="128"/>
      <c r="D19" s="26" t="s">
        <v>2131</v>
      </c>
      <c r="E19" s="11" t="s">
        <v>2147</v>
      </c>
      <c r="F19" s="11"/>
      <c r="G19" s="26" t="s">
        <v>62</v>
      </c>
      <c r="H19" s="11" t="s">
        <v>2147</v>
      </c>
      <c r="I19" s="11" t="s">
        <v>89</v>
      </c>
      <c r="J19" s="36">
        <v>200</v>
      </c>
      <c r="K19" s="11">
        <v>50</v>
      </c>
      <c r="L19" s="43">
        <f t="shared" si="1"/>
        <v>10000</v>
      </c>
      <c r="M19" s="26" t="s">
        <v>65</v>
      </c>
      <c r="N19" s="26"/>
      <c r="O19" s="129">
        <v>43707</v>
      </c>
      <c r="P19" s="44">
        <f t="shared" si="2"/>
        <v>10000</v>
      </c>
      <c r="Q19" s="44">
        <f t="shared" si="3"/>
        <v>10000</v>
      </c>
      <c r="R19" s="44">
        <f t="shared" si="4"/>
        <v>0</v>
      </c>
      <c r="S19" s="2"/>
      <c r="T19" s="64"/>
      <c r="U19" s="2"/>
      <c r="V19" s="2"/>
      <c r="W19" s="2"/>
      <c r="X19" s="2"/>
      <c r="Y19" s="2"/>
      <c r="Z19" s="66"/>
      <c r="AA19" s="66"/>
    </row>
    <row r="20" ht="26.15" customHeight="1" spans="1:27">
      <c r="A20" s="26">
        <v>14</v>
      </c>
      <c r="B20" s="27" t="s">
        <v>52</v>
      </c>
      <c r="C20" s="128"/>
      <c r="D20" s="26" t="s">
        <v>2131</v>
      </c>
      <c r="E20" s="11" t="s">
        <v>379</v>
      </c>
      <c r="F20" s="11"/>
      <c r="G20" s="11" t="s">
        <v>62</v>
      </c>
      <c r="H20" s="11" t="s">
        <v>2148</v>
      </c>
      <c r="I20" s="11" t="s">
        <v>219</v>
      </c>
      <c r="J20" s="36">
        <v>15</v>
      </c>
      <c r="K20" s="11">
        <v>2000</v>
      </c>
      <c r="L20" s="43">
        <f t="shared" si="1"/>
        <v>30000</v>
      </c>
      <c r="M20" s="26" t="s">
        <v>65</v>
      </c>
      <c r="N20" s="26"/>
      <c r="O20" s="129" t="s">
        <v>2149</v>
      </c>
      <c r="P20" s="44">
        <f t="shared" si="2"/>
        <v>30000</v>
      </c>
      <c r="Q20" s="44">
        <f t="shared" si="3"/>
        <v>30000</v>
      </c>
      <c r="R20" s="44">
        <f t="shared" si="4"/>
        <v>0</v>
      </c>
      <c r="S20" s="2"/>
      <c r="T20" s="64"/>
      <c r="U20" s="2"/>
      <c r="V20" s="2"/>
      <c r="W20" s="2"/>
      <c r="X20" s="2"/>
      <c r="Y20" s="2"/>
      <c r="Z20" s="66"/>
      <c r="AA20" s="66"/>
    </row>
    <row r="21" ht="26.15" customHeight="1" spans="1:27">
      <c r="A21" s="26">
        <v>16</v>
      </c>
      <c r="B21" s="27" t="s">
        <v>52</v>
      </c>
      <c r="C21" s="128"/>
      <c r="D21" s="26" t="s">
        <v>2131</v>
      </c>
      <c r="E21" s="11" t="s">
        <v>2150</v>
      </c>
      <c r="F21" s="11"/>
      <c r="G21" s="26" t="s">
        <v>62</v>
      </c>
      <c r="H21" s="11" t="s">
        <v>2151</v>
      </c>
      <c r="I21" s="11" t="s">
        <v>309</v>
      </c>
      <c r="J21" s="36">
        <v>20000</v>
      </c>
      <c r="K21" s="11">
        <v>1</v>
      </c>
      <c r="L21" s="43">
        <f t="shared" si="1"/>
        <v>20000</v>
      </c>
      <c r="M21" s="26" t="s">
        <v>65</v>
      </c>
      <c r="N21" s="26"/>
      <c r="O21" s="129" t="s">
        <v>2149</v>
      </c>
      <c r="P21" s="44">
        <f t="shared" si="2"/>
        <v>20000</v>
      </c>
      <c r="Q21" s="44">
        <f t="shared" si="3"/>
        <v>20000</v>
      </c>
      <c r="R21" s="44">
        <f t="shared" si="4"/>
        <v>0</v>
      </c>
      <c r="S21" s="2"/>
      <c r="T21" s="64"/>
      <c r="U21" s="2"/>
      <c r="V21" s="2"/>
      <c r="W21" s="2"/>
      <c r="X21" s="2"/>
      <c r="Y21" s="2"/>
      <c r="Z21" s="66"/>
      <c r="AA21" s="66"/>
    </row>
    <row r="22" ht="26.15" customHeight="1" spans="1:27">
      <c r="A22" s="26">
        <v>17</v>
      </c>
      <c r="B22" s="27" t="s">
        <v>52</v>
      </c>
      <c r="C22" s="128"/>
      <c r="D22" s="26" t="s">
        <v>2131</v>
      </c>
      <c r="E22" s="11" t="s">
        <v>2152</v>
      </c>
      <c r="F22" s="11"/>
      <c r="G22" s="11" t="s">
        <v>174</v>
      </c>
      <c r="H22" s="11" t="s">
        <v>2153</v>
      </c>
      <c r="I22" s="11" t="s">
        <v>95</v>
      </c>
      <c r="J22" s="36">
        <v>20000</v>
      </c>
      <c r="K22" s="11">
        <v>1</v>
      </c>
      <c r="L22" s="43">
        <f t="shared" si="1"/>
        <v>20000</v>
      </c>
      <c r="M22" s="26" t="s">
        <v>65</v>
      </c>
      <c r="N22" s="26"/>
      <c r="O22" s="129" t="s">
        <v>2149</v>
      </c>
      <c r="P22" s="44">
        <f t="shared" si="2"/>
        <v>20000</v>
      </c>
      <c r="Q22" s="44">
        <f t="shared" si="3"/>
        <v>20000</v>
      </c>
      <c r="R22" s="44">
        <f t="shared" si="4"/>
        <v>0</v>
      </c>
      <c r="S22" s="2"/>
      <c r="T22" s="64"/>
      <c r="U22" s="2"/>
      <c r="V22" s="2"/>
      <c r="W22" s="2"/>
      <c r="X22" s="2"/>
      <c r="Y22" s="2"/>
      <c r="Z22" s="66"/>
      <c r="AA22" s="66"/>
    </row>
    <row r="23" ht="26.15" customHeight="1" spans="1:27">
      <c r="A23" s="26">
        <v>18</v>
      </c>
      <c r="B23" s="27" t="s">
        <v>52</v>
      </c>
      <c r="C23" s="128"/>
      <c r="D23" s="26" t="s">
        <v>2131</v>
      </c>
      <c r="E23" s="11" t="s">
        <v>504</v>
      </c>
      <c r="F23" s="11"/>
      <c r="G23" s="26" t="s">
        <v>62</v>
      </c>
      <c r="H23" s="11" t="s">
        <v>504</v>
      </c>
      <c r="I23" s="11" t="s">
        <v>989</v>
      </c>
      <c r="J23" s="36">
        <v>1200</v>
      </c>
      <c r="K23" s="11">
        <v>10</v>
      </c>
      <c r="L23" s="43">
        <f t="shared" si="1"/>
        <v>12000</v>
      </c>
      <c r="M23" s="26" t="s">
        <v>65</v>
      </c>
      <c r="N23" s="26"/>
      <c r="O23" s="129" t="s">
        <v>2149</v>
      </c>
      <c r="P23" s="44">
        <f t="shared" si="2"/>
        <v>12000</v>
      </c>
      <c r="Q23" s="44">
        <f t="shared" si="3"/>
        <v>12000</v>
      </c>
      <c r="R23" s="44">
        <f t="shared" si="4"/>
        <v>0</v>
      </c>
      <c r="S23" s="2"/>
      <c r="T23" s="64"/>
      <c r="U23" s="2"/>
      <c r="V23" s="2"/>
      <c r="W23" s="2"/>
      <c r="X23" s="2"/>
      <c r="Y23" s="2"/>
      <c r="Z23" s="66"/>
      <c r="AA23" s="66"/>
    </row>
    <row r="24" ht="26.15" customHeight="1" spans="1:27">
      <c r="A24" s="26">
        <v>19</v>
      </c>
      <c r="B24" s="27" t="s">
        <v>52</v>
      </c>
      <c r="C24" s="128"/>
      <c r="D24" s="26" t="s">
        <v>2131</v>
      </c>
      <c r="E24" s="11" t="s">
        <v>1167</v>
      </c>
      <c r="F24" s="11"/>
      <c r="G24" s="26" t="s">
        <v>62</v>
      </c>
      <c r="H24" s="11" t="s">
        <v>2154</v>
      </c>
      <c r="I24" s="11" t="s">
        <v>64</v>
      </c>
      <c r="J24" s="36">
        <v>3650</v>
      </c>
      <c r="K24" s="11">
        <v>1</v>
      </c>
      <c r="L24" s="43">
        <f t="shared" si="1"/>
        <v>3650</v>
      </c>
      <c r="M24" s="26" t="s">
        <v>65</v>
      </c>
      <c r="N24" s="26"/>
      <c r="O24" s="129">
        <v>43705</v>
      </c>
      <c r="P24" s="44">
        <f t="shared" si="2"/>
        <v>3650</v>
      </c>
      <c r="Q24" s="44">
        <f t="shared" si="3"/>
        <v>3650</v>
      </c>
      <c r="R24" s="44">
        <f t="shared" si="4"/>
        <v>0</v>
      </c>
      <c r="S24" s="2"/>
      <c r="T24" s="64"/>
      <c r="U24" s="2"/>
      <c r="V24" s="2"/>
      <c r="W24" s="2"/>
      <c r="X24" s="2"/>
      <c r="Y24" s="2"/>
      <c r="Z24" s="66"/>
      <c r="AA24" s="66"/>
    </row>
    <row r="25" ht="26.15" customHeight="1" spans="1:27">
      <c r="A25" s="16" t="s">
        <v>2155</v>
      </c>
      <c r="B25" s="17"/>
      <c r="C25" s="17"/>
      <c r="D25" s="17"/>
      <c r="E25" s="69"/>
      <c r="F25" s="19"/>
      <c r="G25" s="19"/>
      <c r="H25" s="20"/>
      <c r="I25" s="20"/>
      <c r="J25" s="20"/>
      <c r="K25" s="20"/>
      <c r="L25" s="80">
        <f>SUM(L26:L32)</f>
        <v>31200</v>
      </c>
      <c r="M25" s="80"/>
      <c r="N25" s="80"/>
      <c r="O25" s="80"/>
      <c r="P25" s="89">
        <f>SUM(P26:P32)</f>
        <v>31200</v>
      </c>
      <c r="Q25" s="89">
        <f>SUM(Q26:Q32)</f>
        <v>31200</v>
      </c>
      <c r="R25" s="89"/>
      <c r="S25" s="2"/>
      <c r="T25" s="64"/>
      <c r="U25" s="2"/>
      <c r="V25" s="2"/>
      <c r="W25" s="2"/>
      <c r="X25" s="2"/>
      <c r="Y25" s="2"/>
      <c r="Z25" s="66"/>
      <c r="AA25" s="66"/>
    </row>
    <row r="26" ht="26.15" customHeight="1" spans="1:27">
      <c r="A26" s="26">
        <v>1</v>
      </c>
      <c r="B26" s="27" t="s">
        <v>52</v>
      </c>
      <c r="C26" s="128"/>
      <c r="D26" s="26" t="s">
        <v>2155</v>
      </c>
      <c r="E26" s="28" t="s">
        <v>115</v>
      </c>
      <c r="F26" s="28"/>
      <c r="G26" s="26" t="s">
        <v>62</v>
      </c>
      <c r="H26" s="26" t="s">
        <v>1659</v>
      </c>
      <c r="I26" s="26" t="s">
        <v>2156</v>
      </c>
      <c r="J26" s="28">
        <v>1800</v>
      </c>
      <c r="K26" s="128">
        <v>1</v>
      </c>
      <c r="L26" s="43">
        <f t="shared" ref="L26:L32" si="5">SUM(J26*K26)</f>
        <v>1800</v>
      </c>
      <c r="M26" s="26" t="s">
        <v>65</v>
      </c>
      <c r="N26" s="26"/>
      <c r="O26" s="26">
        <v>2019.5</v>
      </c>
      <c r="P26" s="44">
        <v>1800</v>
      </c>
      <c r="Q26" s="44">
        <v>1800</v>
      </c>
      <c r="R26" s="44"/>
      <c r="S26" s="2"/>
      <c r="T26" s="64"/>
      <c r="U26" s="2"/>
      <c r="V26" s="2"/>
      <c r="W26" s="2"/>
      <c r="X26" s="2"/>
      <c r="Y26" s="2"/>
      <c r="Z26" s="66"/>
      <c r="AA26" s="66"/>
    </row>
    <row r="27" ht="26.15" customHeight="1" spans="1:27">
      <c r="A27" s="26">
        <v>2</v>
      </c>
      <c r="B27" s="27" t="s">
        <v>52</v>
      </c>
      <c r="C27" s="128"/>
      <c r="D27" s="26" t="s">
        <v>2155</v>
      </c>
      <c r="E27" s="28" t="s">
        <v>1536</v>
      </c>
      <c r="F27" s="26"/>
      <c r="G27" s="26" t="s">
        <v>62</v>
      </c>
      <c r="H27" s="26" t="s">
        <v>594</v>
      </c>
      <c r="I27" s="26" t="s">
        <v>1861</v>
      </c>
      <c r="J27" s="28">
        <v>4000</v>
      </c>
      <c r="K27" s="128">
        <v>1</v>
      </c>
      <c r="L27" s="43">
        <f t="shared" si="5"/>
        <v>4000</v>
      </c>
      <c r="M27" s="26" t="s">
        <v>65</v>
      </c>
      <c r="N27" s="26"/>
      <c r="O27" s="26">
        <v>2019.5</v>
      </c>
      <c r="P27" s="44">
        <v>4000</v>
      </c>
      <c r="Q27" s="44">
        <v>4000</v>
      </c>
      <c r="R27" s="44"/>
      <c r="S27" s="2"/>
      <c r="T27" s="64"/>
      <c r="U27" s="2"/>
      <c r="V27" s="2"/>
      <c r="W27" s="2"/>
      <c r="X27" s="2"/>
      <c r="Y27" s="2"/>
      <c r="Z27" s="66"/>
      <c r="AA27" s="66"/>
    </row>
    <row r="28" ht="26.15" customHeight="1" spans="1:27">
      <c r="A28" s="26">
        <v>3</v>
      </c>
      <c r="B28" s="27" t="s">
        <v>52</v>
      </c>
      <c r="C28" s="128"/>
      <c r="D28" s="26" t="s">
        <v>2155</v>
      </c>
      <c r="E28" s="28" t="s">
        <v>2157</v>
      </c>
      <c r="F28" s="11"/>
      <c r="G28" s="26" t="s">
        <v>174</v>
      </c>
      <c r="H28" s="28" t="s">
        <v>2158</v>
      </c>
      <c r="I28" s="30" t="s">
        <v>571</v>
      </c>
      <c r="J28" s="28">
        <v>500</v>
      </c>
      <c r="K28" s="128">
        <v>9</v>
      </c>
      <c r="L28" s="43">
        <f t="shared" si="5"/>
        <v>4500</v>
      </c>
      <c r="M28" s="26" t="s">
        <v>65</v>
      </c>
      <c r="N28" s="26"/>
      <c r="O28" s="26">
        <v>2019.9</v>
      </c>
      <c r="P28" s="44">
        <v>4500</v>
      </c>
      <c r="Q28" s="44">
        <v>4500</v>
      </c>
      <c r="R28" s="44"/>
      <c r="S28" s="2"/>
      <c r="T28" s="64"/>
      <c r="U28" s="2"/>
      <c r="V28" s="2"/>
      <c r="W28" s="2"/>
      <c r="X28" s="2"/>
      <c r="Y28" s="2"/>
      <c r="Z28" s="66"/>
      <c r="AA28" s="66"/>
    </row>
    <row r="29" ht="26.15" customHeight="1" spans="1:27">
      <c r="A29" s="26">
        <v>4</v>
      </c>
      <c r="B29" s="27" t="s">
        <v>52</v>
      </c>
      <c r="C29" s="87"/>
      <c r="D29" s="26" t="s">
        <v>2155</v>
      </c>
      <c r="E29" s="28" t="s">
        <v>2159</v>
      </c>
      <c r="F29" s="26"/>
      <c r="G29" s="26" t="s">
        <v>62</v>
      </c>
      <c r="H29" s="26" t="s">
        <v>2160</v>
      </c>
      <c r="I29" s="26" t="s">
        <v>105</v>
      </c>
      <c r="J29" s="28">
        <v>660</v>
      </c>
      <c r="K29" s="128">
        <v>15</v>
      </c>
      <c r="L29" s="43">
        <f t="shared" si="5"/>
        <v>9900</v>
      </c>
      <c r="M29" s="26" t="s">
        <v>65</v>
      </c>
      <c r="N29" s="26"/>
      <c r="O29" s="26">
        <v>2019.3</v>
      </c>
      <c r="P29" s="44">
        <v>9900</v>
      </c>
      <c r="Q29" s="44">
        <v>9900</v>
      </c>
      <c r="R29" s="44"/>
      <c r="S29" s="2"/>
      <c r="T29" s="64"/>
      <c r="U29" s="2"/>
      <c r="V29" s="2"/>
      <c r="W29" s="2"/>
      <c r="X29" s="2"/>
      <c r="Y29" s="2"/>
      <c r="Z29" s="66"/>
      <c r="AA29" s="66"/>
    </row>
    <row r="30" ht="26.15" customHeight="1" spans="1:27">
      <c r="A30" s="26">
        <v>5</v>
      </c>
      <c r="B30" s="27" t="s">
        <v>52</v>
      </c>
      <c r="C30" s="87"/>
      <c r="D30" s="26" t="s">
        <v>2155</v>
      </c>
      <c r="E30" s="11" t="s">
        <v>1667</v>
      </c>
      <c r="F30" s="11"/>
      <c r="G30" s="11" t="s">
        <v>62</v>
      </c>
      <c r="H30" s="11" t="s">
        <v>1668</v>
      </c>
      <c r="I30" s="11" t="s">
        <v>64</v>
      </c>
      <c r="J30" s="11">
        <v>4000</v>
      </c>
      <c r="K30" s="91">
        <v>1</v>
      </c>
      <c r="L30" s="43">
        <f t="shared" si="5"/>
        <v>4000</v>
      </c>
      <c r="M30" s="26" t="s">
        <v>65</v>
      </c>
      <c r="N30" s="26"/>
      <c r="O30" s="26">
        <v>2019.6</v>
      </c>
      <c r="P30" s="44">
        <v>4000</v>
      </c>
      <c r="Q30" s="44">
        <v>4000</v>
      </c>
      <c r="R30" s="44"/>
      <c r="S30" s="2"/>
      <c r="T30" s="64"/>
      <c r="U30" s="2"/>
      <c r="V30" s="2"/>
      <c r="W30" s="2"/>
      <c r="X30" s="2"/>
      <c r="Y30" s="2"/>
      <c r="Z30" s="66"/>
      <c r="AA30" s="66"/>
    </row>
    <row r="31" ht="26.15" customHeight="1" spans="1:27">
      <c r="A31" s="26">
        <v>6</v>
      </c>
      <c r="B31" s="27" t="s">
        <v>52</v>
      </c>
      <c r="C31" s="87"/>
      <c r="D31" s="26" t="s">
        <v>2155</v>
      </c>
      <c r="E31" s="28" t="s">
        <v>2159</v>
      </c>
      <c r="F31" s="11"/>
      <c r="G31" s="11" t="s">
        <v>62</v>
      </c>
      <c r="H31" s="11" t="s">
        <v>2161</v>
      </c>
      <c r="I31" s="11" t="s">
        <v>571</v>
      </c>
      <c r="J31" s="11">
        <v>200</v>
      </c>
      <c r="K31" s="91">
        <v>15</v>
      </c>
      <c r="L31" s="43">
        <f t="shared" si="5"/>
        <v>3000</v>
      </c>
      <c r="M31" s="26" t="s">
        <v>65</v>
      </c>
      <c r="N31" s="26"/>
      <c r="O31" s="26">
        <v>2019.3</v>
      </c>
      <c r="P31" s="44">
        <v>3000</v>
      </c>
      <c r="Q31" s="44">
        <v>3000</v>
      </c>
      <c r="R31" s="44"/>
      <c r="S31" s="2"/>
      <c r="T31" s="64"/>
      <c r="U31" s="2"/>
      <c r="V31" s="2"/>
      <c r="W31" s="2"/>
      <c r="X31" s="2"/>
      <c r="Y31" s="2"/>
      <c r="Z31" s="66"/>
      <c r="AA31" s="66"/>
    </row>
    <row r="32" ht="26.15" customHeight="1" spans="1:27">
      <c r="A32" s="26">
        <v>7</v>
      </c>
      <c r="B32" s="27" t="s">
        <v>52</v>
      </c>
      <c r="C32" s="87"/>
      <c r="D32" s="26" t="s">
        <v>2155</v>
      </c>
      <c r="E32" s="11" t="s">
        <v>2162</v>
      </c>
      <c r="F32" s="11"/>
      <c r="G32" s="11" t="s">
        <v>174</v>
      </c>
      <c r="H32" s="11" t="s">
        <v>2163</v>
      </c>
      <c r="I32" s="11" t="s">
        <v>290</v>
      </c>
      <c r="J32" s="11">
        <v>500</v>
      </c>
      <c r="K32" s="91">
        <v>8</v>
      </c>
      <c r="L32" s="43">
        <f t="shared" si="5"/>
        <v>4000</v>
      </c>
      <c r="M32" s="26" t="s">
        <v>65</v>
      </c>
      <c r="N32" s="26"/>
      <c r="O32" s="26">
        <v>2019.8</v>
      </c>
      <c r="P32" s="44">
        <v>4000</v>
      </c>
      <c r="Q32" s="44">
        <v>4000</v>
      </c>
      <c r="R32" s="44"/>
      <c r="S32" s="2"/>
      <c r="T32" s="64"/>
      <c r="U32" s="2"/>
      <c r="V32" s="2"/>
      <c r="W32" s="2"/>
      <c r="X32" s="2"/>
      <c r="Y32" s="2"/>
      <c r="Z32" s="66"/>
      <c r="AA32" s="66"/>
    </row>
    <row r="33" ht="26.15" customHeight="1" spans="1:27">
      <c r="A33" s="16" t="s">
        <v>2164</v>
      </c>
      <c r="B33" s="17"/>
      <c r="C33" s="17"/>
      <c r="D33" s="17"/>
      <c r="E33" s="69"/>
      <c r="F33" s="19"/>
      <c r="G33" s="19"/>
      <c r="H33" s="20"/>
      <c r="I33" s="20"/>
      <c r="J33" s="20"/>
      <c r="K33" s="20"/>
      <c r="L33" s="80">
        <f>SUM(L34:L40)</f>
        <v>60960</v>
      </c>
      <c r="M33" s="80"/>
      <c r="N33" s="80"/>
      <c r="O33" s="80"/>
      <c r="P33" s="89">
        <f>SUM(P34:P40)</f>
        <v>60960</v>
      </c>
      <c r="Q33" s="89">
        <f>SUM(Q34:Q40)</f>
        <v>60960</v>
      </c>
      <c r="R33" s="89">
        <f>SUM(R34:R35)</f>
        <v>0</v>
      </c>
      <c r="S33" s="2"/>
      <c r="T33" s="64"/>
      <c r="U33" s="2"/>
      <c r="V33" s="2"/>
      <c r="W33" s="2"/>
      <c r="X33" s="2"/>
      <c r="Y33" s="2"/>
      <c r="Z33" s="66"/>
      <c r="AA33" s="66"/>
    </row>
    <row r="34" ht="26.15" customHeight="1" spans="1:27">
      <c r="A34" s="26">
        <v>1</v>
      </c>
      <c r="B34" s="27" t="s">
        <v>52</v>
      </c>
      <c r="C34" s="128"/>
      <c r="D34" s="26" t="s">
        <v>2164</v>
      </c>
      <c r="E34" s="28" t="s">
        <v>336</v>
      </c>
      <c r="F34" s="28"/>
      <c r="G34" s="26"/>
      <c r="H34" s="28" t="s">
        <v>1660</v>
      </c>
      <c r="I34" s="30" t="s">
        <v>290</v>
      </c>
      <c r="J34" s="28">
        <v>30</v>
      </c>
      <c r="K34" s="100">
        <v>500</v>
      </c>
      <c r="L34" s="43">
        <v>15000</v>
      </c>
      <c r="M34" s="26" t="s">
        <v>65</v>
      </c>
      <c r="N34" s="26"/>
      <c r="O34" s="26">
        <v>2019.8</v>
      </c>
      <c r="P34" s="44">
        <v>15000</v>
      </c>
      <c r="Q34" s="44">
        <v>15000</v>
      </c>
      <c r="R34" s="44">
        <f>SUM(P34-Q34)</f>
        <v>0</v>
      </c>
      <c r="S34" s="2"/>
      <c r="T34" s="64"/>
      <c r="U34" s="2"/>
      <c r="V34" s="2"/>
      <c r="W34" s="2"/>
      <c r="X34" s="2"/>
      <c r="Y34" s="2"/>
      <c r="Z34" s="66"/>
      <c r="AA34" s="66"/>
    </row>
    <row r="35" ht="26.15" customHeight="1" spans="1:27">
      <c r="A35" s="26">
        <v>2</v>
      </c>
      <c r="B35" s="27" t="s">
        <v>52</v>
      </c>
      <c r="C35" s="128"/>
      <c r="D35" s="26" t="s">
        <v>2164</v>
      </c>
      <c r="E35" s="28" t="s">
        <v>2165</v>
      </c>
      <c r="F35" s="28"/>
      <c r="G35" s="26"/>
      <c r="H35" s="28" t="s">
        <v>2165</v>
      </c>
      <c r="I35" s="28" t="s">
        <v>64</v>
      </c>
      <c r="J35" s="28">
        <v>300</v>
      </c>
      <c r="K35" s="128">
        <v>20</v>
      </c>
      <c r="L35" s="43">
        <v>6000</v>
      </c>
      <c r="M35" s="26" t="s">
        <v>65</v>
      </c>
      <c r="N35" s="26"/>
      <c r="O35" s="26">
        <v>2019.3</v>
      </c>
      <c r="P35" s="44">
        <f>SUM(L35)</f>
        <v>6000</v>
      </c>
      <c r="Q35" s="44">
        <v>6000</v>
      </c>
      <c r="R35" s="44">
        <f>SUM(P35-Q35)</f>
        <v>0</v>
      </c>
      <c r="S35" s="2"/>
      <c r="T35" s="64"/>
      <c r="U35" s="2"/>
      <c r="V35" s="2"/>
      <c r="W35" s="2"/>
      <c r="X35" s="2"/>
      <c r="Y35" s="2"/>
      <c r="Z35" s="66"/>
      <c r="AA35" s="66"/>
    </row>
    <row r="36" ht="26.15" customHeight="1" spans="1:27">
      <c r="A36" s="26">
        <v>3</v>
      </c>
      <c r="B36" s="27" t="s">
        <v>52</v>
      </c>
      <c r="C36" s="87"/>
      <c r="D36" s="26" t="s">
        <v>2164</v>
      </c>
      <c r="E36" s="28" t="s">
        <v>1665</v>
      </c>
      <c r="F36" s="26" t="s">
        <v>61</v>
      </c>
      <c r="G36" s="26" t="s">
        <v>62</v>
      </c>
      <c r="H36" s="26" t="s">
        <v>594</v>
      </c>
      <c r="I36" s="26" t="s">
        <v>1861</v>
      </c>
      <c r="J36" s="28">
        <v>4000</v>
      </c>
      <c r="K36" s="128">
        <v>1</v>
      </c>
      <c r="L36" s="43">
        <v>4000</v>
      </c>
      <c r="M36" s="26" t="s">
        <v>65</v>
      </c>
      <c r="N36" s="26"/>
      <c r="O36" s="26">
        <v>2019.3</v>
      </c>
      <c r="P36" s="44">
        <v>4000</v>
      </c>
      <c r="Q36" s="44">
        <v>4000</v>
      </c>
      <c r="R36" s="44">
        <v>0</v>
      </c>
      <c r="S36" s="2"/>
      <c r="T36" s="64"/>
      <c r="U36" s="2"/>
      <c r="V36" s="2"/>
      <c r="W36" s="2"/>
      <c r="X36" s="2"/>
      <c r="Y36" s="2"/>
      <c r="Z36" s="66"/>
      <c r="AA36" s="66"/>
    </row>
    <row r="37" ht="26.15" customHeight="1" spans="1:27">
      <c r="A37" s="26">
        <v>4</v>
      </c>
      <c r="B37" s="27" t="s">
        <v>52</v>
      </c>
      <c r="C37" s="87"/>
      <c r="D37" s="26" t="s">
        <v>2164</v>
      </c>
      <c r="E37" s="11" t="s">
        <v>2166</v>
      </c>
      <c r="F37" s="11" t="s">
        <v>170</v>
      </c>
      <c r="G37" s="11" t="s">
        <v>174</v>
      </c>
      <c r="H37" s="11" t="s">
        <v>2167</v>
      </c>
      <c r="I37" s="11" t="s">
        <v>571</v>
      </c>
      <c r="J37" s="11">
        <v>2500</v>
      </c>
      <c r="K37" s="91">
        <v>4</v>
      </c>
      <c r="L37" s="43">
        <v>9960</v>
      </c>
      <c r="M37" s="26" t="s">
        <v>65</v>
      </c>
      <c r="N37" s="26"/>
      <c r="O37" s="26">
        <v>2019.8</v>
      </c>
      <c r="P37" s="44">
        <v>9960</v>
      </c>
      <c r="Q37" s="44">
        <v>9960</v>
      </c>
      <c r="R37" s="44">
        <f>SUM(P37-Q37)</f>
        <v>0</v>
      </c>
      <c r="S37" s="2"/>
      <c r="T37" s="64"/>
      <c r="U37" s="2"/>
      <c r="V37" s="2"/>
      <c r="W37" s="2"/>
      <c r="X37" s="2"/>
      <c r="Y37" s="2"/>
      <c r="Z37" s="66"/>
      <c r="AA37" s="66"/>
    </row>
    <row r="38" ht="26.15" customHeight="1" spans="1:27">
      <c r="A38" s="26">
        <v>5</v>
      </c>
      <c r="B38" s="27" t="s">
        <v>52</v>
      </c>
      <c r="C38" s="87"/>
      <c r="D38" s="26" t="s">
        <v>2164</v>
      </c>
      <c r="E38" s="11" t="s">
        <v>288</v>
      </c>
      <c r="F38" s="11" t="s">
        <v>170</v>
      </c>
      <c r="G38" s="11" t="s">
        <v>174</v>
      </c>
      <c r="H38" s="11" t="s">
        <v>1673</v>
      </c>
      <c r="I38" s="11" t="s">
        <v>290</v>
      </c>
      <c r="J38" s="11">
        <v>6500</v>
      </c>
      <c r="K38" s="91">
        <v>1</v>
      </c>
      <c r="L38" s="43">
        <v>6000</v>
      </c>
      <c r="M38" s="26" t="s">
        <v>65</v>
      </c>
      <c r="N38" s="26"/>
      <c r="O38" s="26">
        <v>2019.5</v>
      </c>
      <c r="P38" s="44">
        <v>6000</v>
      </c>
      <c r="Q38" s="44">
        <v>6000</v>
      </c>
      <c r="R38" s="44">
        <f>SUM(P38-Q38)</f>
        <v>0</v>
      </c>
      <c r="S38" s="2"/>
      <c r="T38" s="64"/>
      <c r="U38" s="2"/>
      <c r="V38" s="2"/>
      <c r="W38" s="2"/>
      <c r="X38" s="2"/>
      <c r="Y38" s="2"/>
      <c r="Z38" s="66"/>
      <c r="AA38" s="66"/>
    </row>
    <row r="39" ht="26.15" customHeight="1" spans="1:27">
      <c r="A39" s="26">
        <v>6</v>
      </c>
      <c r="B39" s="27" t="s">
        <v>52</v>
      </c>
      <c r="C39" s="87"/>
      <c r="D39" s="26" t="s">
        <v>2164</v>
      </c>
      <c r="E39" s="11" t="s">
        <v>2168</v>
      </c>
      <c r="F39" s="11" t="s">
        <v>170</v>
      </c>
      <c r="G39" s="11" t="s">
        <v>174</v>
      </c>
      <c r="H39" s="11" t="s">
        <v>1675</v>
      </c>
      <c r="I39" s="11" t="s">
        <v>290</v>
      </c>
      <c r="J39" s="11">
        <v>8000</v>
      </c>
      <c r="K39" s="91">
        <v>1</v>
      </c>
      <c r="L39" s="43">
        <v>15000</v>
      </c>
      <c r="M39" s="26" t="s">
        <v>65</v>
      </c>
      <c r="N39" s="26"/>
      <c r="O39" s="26">
        <v>2019.5</v>
      </c>
      <c r="P39" s="44">
        <v>15000</v>
      </c>
      <c r="Q39" s="44">
        <v>15000</v>
      </c>
      <c r="R39" s="44">
        <f>SUM(P39-Q39)</f>
        <v>0</v>
      </c>
      <c r="S39" s="2"/>
      <c r="T39" s="64"/>
      <c r="U39" s="2"/>
      <c r="V39" s="2"/>
      <c r="W39" s="2"/>
      <c r="X39" s="2"/>
      <c r="Y39" s="2"/>
      <c r="Z39" s="66"/>
      <c r="AA39" s="66"/>
    </row>
    <row r="40" ht="26.15" customHeight="1" spans="1:27">
      <c r="A40" s="26">
        <v>7</v>
      </c>
      <c r="B40" s="27" t="s">
        <v>52</v>
      </c>
      <c r="C40" s="87"/>
      <c r="D40" s="26" t="s">
        <v>2164</v>
      </c>
      <c r="E40" s="11" t="s">
        <v>1142</v>
      </c>
      <c r="F40" s="11"/>
      <c r="G40" s="11" t="s">
        <v>174</v>
      </c>
      <c r="H40" s="11" t="s">
        <v>1142</v>
      </c>
      <c r="I40" s="11" t="s">
        <v>290</v>
      </c>
      <c r="J40" s="11">
        <v>100</v>
      </c>
      <c r="K40" s="91">
        <v>50</v>
      </c>
      <c r="L40" s="43">
        <v>5000</v>
      </c>
      <c r="M40" s="26" t="s">
        <v>65</v>
      </c>
      <c r="N40" s="26"/>
      <c r="O40" s="26">
        <v>2019.8</v>
      </c>
      <c r="P40" s="44">
        <v>5000</v>
      </c>
      <c r="Q40" s="44">
        <v>5000</v>
      </c>
      <c r="R40" s="44">
        <f>SUM(P40-Q40)</f>
        <v>0</v>
      </c>
      <c r="S40" s="2"/>
      <c r="T40" s="64"/>
      <c r="U40" s="2"/>
      <c r="V40" s="2"/>
      <c r="W40" s="2"/>
      <c r="X40" s="2"/>
      <c r="Y40" s="2"/>
      <c r="Z40" s="66"/>
      <c r="AA40" s="66"/>
    </row>
    <row r="41" ht="26.15" customHeight="1" spans="1:27">
      <c r="A41" s="16" t="s">
        <v>2169</v>
      </c>
      <c r="B41" s="17"/>
      <c r="C41" s="17"/>
      <c r="D41" s="17"/>
      <c r="E41" s="69"/>
      <c r="F41" s="19"/>
      <c r="G41" s="19"/>
      <c r="H41" s="20"/>
      <c r="I41" s="20"/>
      <c r="J41" s="20"/>
      <c r="K41" s="20"/>
      <c r="L41" s="80">
        <f>SUM(L42:L48)</f>
        <v>54000</v>
      </c>
      <c r="M41" s="80"/>
      <c r="N41" s="80"/>
      <c r="O41" s="80"/>
      <c r="P41" s="89">
        <f>SUM(P42:P48)</f>
        <v>54000</v>
      </c>
      <c r="Q41" s="89">
        <f>SUM(Q42:Q48)</f>
        <v>54000</v>
      </c>
      <c r="R41" s="89"/>
      <c r="S41" s="2"/>
      <c r="T41" s="64"/>
      <c r="U41" s="2"/>
      <c r="V41" s="2"/>
      <c r="W41" s="2"/>
      <c r="X41" s="2"/>
      <c r="Y41" s="2"/>
      <c r="Z41" s="66"/>
      <c r="AA41" s="66"/>
    </row>
    <row r="42" ht="26.15" customHeight="1" spans="1:27">
      <c r="A42" s="26">
        <v>1</v>
      </c>
      <c r="B42" s="27" t="s">
        <v>52</v>
      </c>
      <c r="C42" s="128"/>
      <c r="D42" s="26" t="s">
        <v>2169</v>
      </c>
      <c r="E42" s="28" t="s">
        <v>336</v>
      </c>
      <c r="F42" s="28"/>
      <c r="G42" s="26"/>
      <c r="H42" s="28" t="s">
        <v>2170</v>
      </c>
      <c r="I42" s="30" t="s">
        <v>290</v>
      </c>
      <c r="J42" s="28">
        <v>30</v>
      </c>
      <c r="K42" s="128">
        <v>50</v>
      </c>
      <c r="L42" s="43">
        <f>SUM(J42*K42)</f>
        <v>1500</v>
      </c>
      <c r="M42" s="26" t="s">
        <v>65</v>
      </c>
      <c r="N42" s="26"/>
      <c r="O42" s="26">
        <v>2019.8</v>
      </c>
      <c r="P42" s="44">
        <f>SUM(L42)</f>
        <v>1500</v>
      </c>
      <c r="Q42" s="44">
        <v>1500</v>
      </c>
      <c r="R42" s="44"/>
      <c r="S42" s="2"/>
      <c r="T42" s="64"/>
      <c r="U42" s="2"/>
      <c r="V42" s="2"/>
      <c r="W42" s="2"/>
      <c r="X42" s="2"/>
      <c r="Y42" s="2"/>
      <c r="Z42" s="66"/>
      <c r="AA42" s="66"/>
    </row>
    <row r="43" ht="26.15" customHeight="1" spans="1:27">
      <c r="A43" s="26">
        <v>2</v>
      </c>
      <c r="B43" s="27" t="s">
        <v>52</v>
      </c>
      <c r="C43" s="128"/>
      <c r="D43" s="26" t="s">
        <v>2169</v>
      </c>
      <c r="E43" s="28" t="s">
        <v>1661</v>
      </c>
      <c r="F43" s="28"/>
      <c r="G43" s="26"/>
      <c r="H43" s="28" t="s">
        <v>1661</v>
      </c>
      <c r="I43" s="28" t="s">
        <v>64</v>
      </c>
      <c r="J43" s="28">
        <v>300</v>
      </c>
      <c r="K43" s="128">
        <v>50</v>
      </c>
      <c r="L43" s="43">
        <f>SUM(J43*K43)</f>
        <v>15000</v>
      </c>
      <c r="M43" s="26" t="s">
        <v>65</v>
      </c>
      <c r="N43" s="26"/>
      <c r="O43" s="26">
        <v>2019.11</v>
      </c>
      <c r="P43" s="44">
        <f>SUM(L43)</f>
        <v>15000</v>
      </c>
      <c r="Q43" s="44">
        <v>15000</v>
      </c>
      <c r="R43" s="44"/>
      <c r="S43" s="2"/>
      <c r="T43" s="64"/>
      <c r="U43" s="2"/>
      <c r="V43" s="2"/>
      <c r="W43" s="2"/>
      <c r="X43" s="2"/>
      <c r="Y43" s="2"/>
      <c r="Z43" s="66"/>
      <c r="AA43" s="66"/>
    </row>
    <row r="44" ht="26.15" customHeight="1" spans="1:27">
      <c r="A44" s="26">
        <v>3</v>
      </c>
      <c r="B44" s="27" t="s">
        <v>52</v>
      </c>
      <c r="C44" s="128"/>
      <c r="D44" s="26" t="s">
        <v>2169</v>
      </c>
      <c r="E44" s="28" t="s">
        <v>2171</v>
      </c>
      <c r="F44" s="11" t="s">
        <v>170</v>
      </c>
      <c r="G44" s="26"/>
      <c r="H44" s="28" t="s">
        <v>2171</v>
      </c>
      <c r="I44" s="30" t="s">
        <v>571</v>
      </c>
      <c r="J44" s="28">
        <v>480</v>
      </c>
      <c r="K44" s="128">
        <v>16</v>
      </c>
      <c r="L44" s="43">
        <v>7600</v>
      </c>
      <c r="M44" s="26" t="s">
        <v>65</v>
      </c>
      <c r="N44" s="26"/>
      <c r="O44" s="26">
        <v>2019.7</v>
      </c>
      <c r="P44" s="44">
        <v>7600</v>
      </c>
      <c r="Q44" s="44">
        <v>7600</v>
      </c>
      <c r="R44" s="44"/>
      <c r="S44" s="2"/>
      <c r="T44" s="64"/>
      <c r="U44" s="2"/>
      <c r="V44" s="2"/>
      <c r="W44" s="2"/>
      <c r="X44" s="2"/>
      <c r="Y44" s="2"/>
      <c r="Z44" s="66"/>
      <c r="AA44" s="66"/>
    </row>
    <row r="45" ht="26.15" customHeight="1" spans="1:27">
      <c r="A45" s="26">
        <v>4</v>
      </c>
      <c r="B45" s="27" t="s">
        <v>52</v>
      </c>
      <c r="C45" s="87"/>
      <c r="D45" s="26" t="s">
        <v>2169</v>
      </c>
      <c r="E45" s="11" t="s">
        <v>288</v>
      </c>
      <c r="F45" s="11" t="s">
        <v>170</v>
      </c>
      <c r="G45" s="11" t="s">
        <v>174</v>
      </c>
      <c r="H45" s="11" t="s">
        <v>2172</v>
      </c>
      <c r="I45" s="11" t="s">
        <v>290</v>
      </c>
      <c r="J45" s="11">
        <v>6500</v>
      </c>
      <c r="K45" s="91">
        <v>1</v>
      </c>
      <c r="L45" s="43">
        <v>6500</v>
      </c>
      <c r="M45" s="26" t="s">
        <v>65</v>
      </c>
      <c r="N45" s="26"/>
      <c r="O45" s="26">
        <v>2019.12</v>
      </c>
      <c r="P45" s="44">
        <v>6500</v>
      </c>
      <c r="Q45" s="44">
        <v>6500</v>
      </c>
      <c r="R45" s="44">
        <f>SUM(P45-Q45)</f>
        <v>0</v>
      </c>
      <c r="S45" s="2"/>
      <c r="T45" s="64"/>
      <c r="U45" s="2"/>
      <c r="V45" s="2"/>
      <c r="W45" s="2"/>
      <c r="X45" s="2"/>
      <c r="Y45" s="2"/>
      <c r="Z45" s="66"/>
      <c r="AA45" s="66"/>
    </row>
    <row r="46" ht="26.15" customHeight="1" spans="1:27">
      <c r="A46" s="26">
        <v>5</v>
      </c>
      <c r="B46" s="27" t="s">
        <v>52</v>
      </c>
      <c r="C46" s="87"/>
      <c r="D46" s="26" t="s">
        <v>2169</v>
      </c>
      <c r="E46" s="11" t="s">
        <v>2173</v>
      </c>
      <c r="F46" s="11"/>
      <c r="G46" s="11"/>
      <c r="H46" s="11" t="s">
        <v>2173</v>
      </c>
      <c r="I46" s="11" t="s">
        <v>290</v>
      </c>
      <c r="J46" s="11">
        <v>300</v>
      </c>
      <c r="K46" s="91">
        <v>10</v>
      </c>
      <c r="L46" s="43">
        <v>3000</v>
      </c>
      <c r="M46" s="26" t="s">
        <v>65</v>
      </c>
      <c r="N46" s="26"/>
      <c r="O46" s="26">
        <v>2019.5</v>
      </c>
      <c r="P46" s="44">
        <v>3000</v>
      </c>
      <c r="Q46" s="44">
        <v>3000</v>
      </c>
      <c r="R46" s="44">
        <f>SUM(P46-Q46)</f>
        <v>0</v>
      </c>
      <c r="S46" s="2"/>
      <c r="T46" s="64"/>
      <c r="U46" s="2"/>
      <c r="V46" s="2"/>
      <c r="W46" s="2"/>
      <c r="X46" s="2"/>
      <c r="Y46" s="2"/>
      <c r="Z46" s="66"/>
      <c r="AA46" s="66"/>
    </row>
    <row r="47" ht="26.15" customHeight="1" spans="1:27">
      <c r="A47" s="26">
        <v>6</v>
      </c>
      <c r="B47" s="27" t="s">
        <v>52</v>
      </c>
      <c r="C47" s="87"/>
      <c r="D47" s="26" t="s">
        <v>2169</v>
      </c>
      <c r="E47" s="11" t="s">
        <v>1676</v>
      </c>
      <c r="F47" s="11"/>
      <c r="G47" s="11" t="s">
        <v>174</v>
      </c>
      <c r="H47" s="11" t="s">
        <v>1676</v>
      </c>
      <c r="I47" s="11"/>
      <c r="J47" s="11">
        <v>4000</v>
      </c>
      <c r="K47" s="91">
        <v>2.5</v>
      </c>
      <c r="L47" s="43">
        <v>10000</v>
      </c>
      <c r="M47" s="26" t="s">
        <v>65</v>
      </c>
      <c r="N47" s="26"/>
      <c r="O47" s="26">
        <v>2019.7</v>
      </c>
      <c r="P47" s="44">
        <v>10000</v>
      </c>
      <c r="Q47" s="44">
        <v>10000</v>
      </c>
      <c r="R47" s="44">
        <f>SUM(P47-Q47)</f>
        <v>0</v>
      </c>
      <c r="S47" s="2"/>
      <c r="T47" s="64"/>
      <c r="U47" s="2"/>
      <c r="V47" s="2"/>
      <c r="W47" s="2"/>
      <c r="X47" s="2"/>
      <c r="Y47" s="2"/>
      <c r="Z47" s="66"/>
      <c r="AA47" s="66"/>
    </row>
    <row r="48" ht="26.15" customHeight="1" spans="1:27">
      <c r="A48" s="26">
        <v>7</v>
      </c>
      <c r="B48" s="27" t="s">
        <v>52</v>
      </c>
      <c r="C48" s="87"/>
      <c r="D48" s="26" t="s">
        <v>2169</v>
      </c>
      <c r="E48" s="11" t="s">
        <v>2174</v>
      </c>
      <c r="F48" s="11" t="s">
        <v>170</v>
      </c>
      <c r="G48" s="11" t="s">
        <v>174</v>
      </c>
      <c r="H48" s="11" t="s">
        <v>2174</v>
      </c>
      <c r="I48" s="11" t="s">
        <v>571</v>
      </c>
      <c r="J48" s="11">
        <v>520</v>
      </c>
      <c r="K48" s="91">
        <v>20</v>
      </c>
      <c r="L48" s="43">
        <v>10400</v>
      </c>
      <c r="M48" s="26" t="s">
        <v>65</v>
      </c>
      <c r="N48" s="26"/>
      <c r="O48" s="26">
        <v>2019.5</v>
      </c>
      <c r="P48" s="44">
        <v>10400</v>
      </c>
      <c r="Q48" s="44">
        <v>10400</v>
      </c>
      <c r="R48" s="44">
        <f>SUM(P48-Q48)</f>
        <v>0</v>
      </c>
      <c r="S48" s="2"/>
      <c r="T48" s="64"/>
      <c r="U48" s="2"/>
      <c r="V48" s="2"/>
      <c r="W48" s="2"/>
      <c r="X48" s="2"/>
      <c r="Y48" s="2"/>
      <c r="Z48" s="66"/>
      <c r="AA48" s="66"/>
    </row>
    <row r="49" ht="26.15" customHeight="1" spans="1:27">
      <c r="A49" s="16" t="s">
        <v>2175</v>
      </c>
      <c r="B49" s="17"/>
      <c r="C49" s="17"/>
      <c r="D49" s="17"/>
      <c r="E49" s="69"/>
      <c r="F49" s="19"/>
      <c r="G49" s="19"/>
      <c r="H49" s="20"/>
      <c r="I49" s="20"/>
      <c r="J49" s="20"/>
      <c r="K49" s="20"/>
      <c r="L49" s="80">
        <f>SUM(L50:L58)</f>
        <v>55600</v>
      </c>
      <c r="M49" s="75"/>
      <c r="N49" s="75"/>
      <c r="O49" s="75"/>
      <c r="P49" s="89">
        <f>SUM(P50:P58)</f>
        <v>55600</v>
      </c>
      <c r="Q49" s="89">
        <f>SUM(Q50:Q58)</f>
        <v>55600</v>
      </c>
      <c r="R49" s="89">
        <f>SUM(R50:R58)</f>
        <v>0</v>
      </c>
      <c r="S49" s="2"/>
      <c r="T49" s="64"/>
      <c r="U49" s="2"/>
      <c r="V49" s="2"/>
      <c r="W49" s="2"/>
      <c r="X49" s="2"/>
      <c r="Y49" s="2"/>
      <c r="Z49" s="66"/>
      <c r="AA49" s="66"/>
    </row>
    <row r="50" ht="26.15" customHeight="1" spans="1:27">
      <c r="A50" s="26">
        <v>1</v>
      </c>
      <c r="B50" s="27" t="s">
        <v>52</v>
      </c>
      <c r="C50" s="128"/>
      <c r="D50" s="26" t="s">
        <v>2175</v>
      </c>
      <c r="E50" s="28" t="s">
        <v>115</v>
      </c>
      <c r="F50" s="28"/>
      <c r="G50" s="26" t="s">
        <v>62</v>
      </c>
      <c r="H50" s="26" t="s">
        <v>1659</v>
      </c>
      <c r="I50" s="26" t="s">
        <v>2156</v>
      </c>
      <c r="J50" s="28">
        <v>2000</v>
      </c>
      <c r="K50" s="128">
        <v>2</v>
      </c>
      <c r="L50" s="43">
        <v>4000</v>
      </c>
      <c r="M50" s="26" t="s">
        <v>65</v>
      </c>
      <c r="N50" s="26"/>
      <c r="O50" s="26">
        <v>2019.5</v>
      </c>
      <c r="P50" s="44">
        <f>SUM(L50)</f>
        <v>4000</v>
      </c>
      <c r="Q50" s="44">
        <v>4000</v>
      </c>
      <c r="R50" s="44"/>
      <c r="S50" s="2"/>
      <c r="T50" s="64"/>
      <c r="U50" s="2"/>
      <c r="V50" s="2"/>
      <c r="W50" s="2"/>
      <c r="X50" s="2"/>
      <c r="Y50" s="2"/>
      <c r="Z50" s="66"/>
      <c r="AA50" s="66"/>
    </row>
    <row r="51" ht="26.15" customHeight="1" spans="1:27">
      <c r="A51" s="26">
        <v>2</v>
      </c>
      <c r="B51" s="27" t="s">
        <v>52</v>
      </c>
      <c r="C51" s="128"/>
      <c r="D51" s="26" t="s">
        <v>2175</v>
      </c>
      <c r="E51" s="28" t="s">
        <v>2089</v>
      </c>
      <c r="F51" s="26"/>
      <c r="G51" s="26" t="s">
        <v>174</v>
      </c>
      <c r="H51" s="28" t="s">
        <v>2089</v>
      </c>
      <c r="I51" s="26" t="s">
        <v>290</v>
      </c>
      <c r="J51" s="28">
        <v>500</v>
      </c>
      <c r="K51" s="128">
        <v>16</v>
      </c>
      <c r="L51" s="43">
        <f>SUM(J51*K51)</f>
        <v>8000</v>
      </c>
      <c r="M51" s="26" t="s">
        <v>65</v>
      </c>
      <c r="N51" s="26"/>
      <c r="O51" s="26">
        <v>2019.5</v>
      </c>
      <c r="P51" s="44">
        <f>SUM(L51)</f>
        <v>8000</v>
      </c>
      <c r="Q51" s="44">
        <v>8000</v>
      </c>
      <c r="R51" s="44"/>
      <c r="S51" s="2"/>
      <c r="T51" s="64"/>
      <c r="U51" s="2"/>
      <c r="V51" s="2"/>
      <c r="W51" s="2"/>
      <c r="X51" s="2"/>
      <c r="Y51" s="2"/>
      <c r="Z51" s="66"/>
      <c r="AA51" s="66"/>
    </row>
    <row r="52" ht="26.15" customHeight="1" spans="1:27">
      <c r="A52" s="26">
        <v>3</v>
      </c>
      <c r="B52" s="27" t="s">
        <v>52</v>
      </c>
      <c r="C52" s="128"/>
      <c r="D52" s="26" t="s">
        <v>2175</v>
      </c>
      <c r="E52" s="28" t="s">
        <v>336</v>
      </c>
      <c r="F52" s="26"/>
      <c r="G52" s="26" t="s">
        <v>174</v>
      </c>
      <c r="H52" s="26" t="s">
        <v>2176</v>
      </c>
      <c r="I52" s="26" t="s">
        <v>290</v>
      </c>
      <c r="J52" s="43">
        <v>500</v>
      </c>
      <c r="K52" s="128">
        <v>25</v>
      </c>
      <c r="L52" s="43">
        <f>SUM(J52*K52)</f>
        <v>12500</v>
      </c>
      <c r="M52" s="26" t="s">
        <v>65</v>
      </c>
      <c r="N52" s="26"/>
      <c r="O52" s="26">
        <v>2019.11</v>
      </c>
      <c r="P52" s="44">
        <v>12500</v>
      </c>
      <c r="Q52" s="44">
        <v>12500</v>
      </c>
      <c r="R52" s="44"/>
      <c r="S52" s="2"/>
      <c r="T52" s="64"/>
      <c r="U52" s="2"/>
      <c r="V52" s="2"/>
      <c r="W52" s="2"/>
      <c r="X52" s="2"/>
      <c r="Y52" s="2"/>
      <c r="Z52" s="66"/>
      <c r="AA52" s="66"/>
    </row>
    <row r="53" ht="26.15" customHeight="1" spans="1:27">
      <c r="A53" s="26">
        <v>4</v>
      </c>
      <c r="B53" s="27" t="s">
        <v>52</v>
      </c>
      <c r="C53" s="128"/>
      <c r="D53" s="26" t="s">
        <v>2175</v>
      </c>
      <c r="E53" s="28" t="s">
        <v>1260</v>
      </c>
      <c r="F53" s="26"/>
      <c r="G53" s="26" t="s">
        <v>62</v>
      </c>
      <c r="H53" s="28" t="s">
        <v>1260</v>
      </c>
      <c r="I53" s="26" t="s">
        <v>105</v>
      </c>
      <c r="J53" s="28">
        <v>1000</v>
      </c>
      <c r="K53" s="128">
        <v>4</v>
      </c>
      <c r="L53" s="43">
        <v>4000</v>
      </c>
      <c r="M53" s="26" t="s">
        <v>65</v>
      </c>
      <c r="N53" s="26"/>
      <c r="O53" s="26">
        <v>2019.5</v>
      </c>
      <c r="P53" s="44">
        <f>SUM(L53)</f>
        <v>4000</v>
      </c>
      <c r="Q53" s="44">
        <v>4000</v>
      </c>
      <c r="R53" s="44"/>
      <c r="S53" s="2"/>
      <c r="T53" s="64"/>
      <c r="U53" s="2"/>
      <c r="V53" s="2"/>
      <c r="W53" s="2"/>
      <c r="X53" s="2"/>
      <c r="Y53" s="2"/>
      <c r="Z53" s="66"/>
      <c r="AA53" s="66"/>
    </row>
    <row r="54" ht="26.15" customHeight="1" spans="1:27">
      <c r="A54" s="26">
        <v>5</v>
      </c>
      <c r="B54" s="27" t="s">
        <v>52</v>
      </c>
      <c r="C54" s="128"/>
      <c r="D54" s="26" t="s">
        <v>2175</v>
      </c>
      <c r="E54" s="28" t="s">
        <v>163</v>
      </c>
      <c r="F54" s="26"/>
      <c r="G54" s="26" t="s">
        <v>62</v>
      </c>
      <c r="H54" s="26" t="s">
        <v>2177</v>
      </c>
      <c r="I54" s="26" t="s">
        <v>188</v>
      </c>
      <c r="J54" s="28">
        <v>400</v>
      </c>
      <c r="K54" s="128">
        <v>24</v>
      </c>
      <c r="L54" s="43">
        <f>J54*K54</f>
        <v>9600</v>
      </c>
      <c r="M54" s="26" t="s">
        <v>65</v>
      </c>
      <c r="N54" s="26"/>
      <c r="O54" s="26">
        <v>2019.5</v>
      </c>
      <c r="P54" s="44">
        <f>SUM(L54)</f>
        <v>9600</v>
      </c>
      <c r="Q54" s="44">
        <v>9600</v>
      </c>
      <c r="R54" s="44"/>
      <c r="S54" s="2"/>
      <c r="T54" s="64"/>
      <c r="U54" s="2"/>
      <c r="V54" s="2"/>
      <c r="W54" s="2"/>
      <c r="X54" s="2"/>
      <c r="Y54" s="2"/>
      <c r="Z54" s="66"/>
      <c r="AA54" s="66"/>
    </row>
    <row r="55" ht="26.15" customHeight="1" spans="1:27">
      <c r="A55" s="26">
        <v>6</v>
      </c>
      <c r="B55" s="27" t="s">
        <v>52</v>
      </c>
      <c r="C55" s="128"/>
      <c r="D55" s="26" t="s">
        <v>2175</v>
      </c>
      <c r="E55" s="28" t="s">
        <v>2178</v>
      </c>
      <c r="F55" s="28"/>
      <c r="G55" s="26" t="s">
        <v>174</v>
      </c>
      <c r="H55" s="28" t="s">
        <v>2178</v>
      </c>
      <c r="I55" s="30" t="s">
        <v>290</v>
      </c>
      <c r="J55" s="28">
        <v>500</v>
      </c>
      <c r="K55" s="128">
        <v>16</v>
      </c>
      <c r="L55" s="43">
        <f>SUM(J55*K55)</f>
        <v>8000</v>
      </c>
      <c r="M55" s="26" t="s">
        <v>65</v>
      </c>
      <c r="N55" s="26"/>
      <c r="O55" s="26">
        <v>2019.11</v>
      </c>
      <c r="P55" s="44">
        <f>SUM(L55)</f>
        <v>8000</v>
      </c>
      <c r="Q55" s="130">
        <v>8000</v>
      </c>
      <c r="R55" s="44"/>
      <c r="S55" s="2"/>
      <c r="T55" s="64"/>
      <c r="U55" s="2"/>
      <c r="V55" s="2"/>
      <c r="W55" s="2"/>
      <c r="X55" s="2"/>
      <c r="Y55" s="2"/>
      <c r="Z55" s="66"/>
      <c r="AA55" s="66"/>
    </row>
    <row r="56" ht="26.15" customHeight="1" spans="1:27">
      <c r="A56" s="26">
        <v>7</v>
      </c>
      <c r="B56" s="27" t="s">
        <v>52</v>
      </c>
      <c r="C56" s="128"/>
      <c r="D56" s="26" t="s">
        <v>2175</v>
      </c>
      <c r="E56" s="28" t="s">
        <v>2179</v>
      </c>
      <c r="F56" s="28"/>
      <c r="G56" s="26" t="s">
        <v>62</v>
      </c>
      <c r="H56" s="28" t="s">
        <v>2179</v>
      </c>
      <c r="I56" s="28" t="s">
        <v>125</v>
      </c>
      <c r="J56" s="28">
        <v>2000</v>
      </c>
      <c r="K56" s="128">
        <v>1</v>
      </c>
      <c r="L56" s="43">
        <f>SUM(J56*K56)</f>
        <v>2000</v>
      </c>
      <c r="M56" s="26" t="s">
        <v>65</v>
      </c>
      <c r="N56" s="26"/>
      <c r="O56" s="26">
        <v>2019.11</v>
      </c>
      <c r="P56" s="44">
        <f>SUM(L56)</f>
        <v>2000</v>
      </c>
      <c r="Q56" s="44">
        <v>2000</v>
      </c>
      <c r="R56" s="44"/>
      <c r="S56" s="2"/>
      <c r="T56" s="64"/>
      <c r="U56" s="2"/>
      <c r="V56" s="2"/>
      <c r="W56" s="2"/>
      <c r="X56" s="2"/>
      <c r="Y56" s="2"/>
      <c r="Z56" s="66"/>
      <c r="AA56" s="66"/>
    </row>
    <row r="57" ht="26.15" customHeight="1" spans="1:27">
      <c r="A57" s="26">
        <v>8</v>
      </c>
      <c r="B57" s="27" t="s">
        <v>52</v>
      </c>
      <c r="C57" s="128"/>
      <c r="D57" s="26" t="s">
        <v>2175</v>
      </c>
      <c r="E57" s="28" t="s">
        <v>2180</v>
      </c>
      <c r="F57" s="28"/>
      <c r="G57" s="26" t="s">
        <v>62</v>
      </c>
      <c r="H57" s="28" t="s">
        <v>2180</v>
      </c>
      <c r="I57" s="28" t="s">
        <v>125</v>
      </c>
      <c r="J57" s="28">
        <v>2500</v>
      </c>
      <c r="K57" s="128">
        <v>1</v>
      </c>
      <c r="L57" s="43">
        <v>2500</v>
      </c>
      <c r="M57" s="26" t="s">
        <v>65</v>
      </c>
      <c r="N57" s="26"/>
      <c r="O57" s="26">
        <v>2019.11</v>
      </c>
      <c r="P57" s="44">
        <v>2500</v>
      </c>
      <c r="Q57" s="44">
        <v>2500</v>
      </c>
      <c r="R57" s="44"/>
      <c r="S57" s="2"/>
      <c r="T57" s="64"/>
      <c r="U57" s="2"/>
      <c r="V57" s="2"/>
      <c r="W57" s="2"/>
      <c r="X57" s="2"/>
      <c r="Y57" s="2"/>
      <c r="Z57" s="66"/>
      <c r="AA57" s="66"/>
    </row>
    <row r="58" ht="26.15" customHeight="1" spans="1:27">
      <c r="A58" s="26">
        <v>9</v>
      </c>
      <c r="B58" s="27" t="s">
        <v>52</v>
      </c>
      <c r="C58" s="128"/>
      <c r="D58" s="26" t="s">
        <v>2175</v>
      </c>
      <c r="E58" s="28" t="s">
        <v>1661</v>
      </c>
      <c r="F58" s="11"/>
      <c r="G58" s="26" t="s">
        <v>174</v>
      </c>
      <c r="H58" s="28" t="s">
        <v>2181</v>
      </c>
      <c r="I58" s="30" t="s">
        <v>95</v>
      </c>
      <c r="J58" s="28">
        <v>5000</v>
      </c>
      <c r="K58" s="128">
        <v>1</v>
      </c>
      <c r="L58" s="43">
        <f>SUM(J58*K58)</f>
        <v>5000</v>
      </c>
      <c r="M58" s="26" t="s">
        <v>65</v>
      </c>
      <c r="N58" s="26"/>
      <c r="O58" s="26">
        <v>2019.11</v>
      </c>
      <c r="P58" s="44">
        <f>SUM(L58)</f>
        <v>5000</v>
      </c>
      <c r="Q58" s="44">
        <v>5000</v>
      </c>
      <c r="R58" s="44"/>
      <c r="S58" s="2"/>
      <c r="T58" s="64"/>
      <c r="U58" s="2"/>
      <c r="V58" s="2"/>
      <c r="W58" s="2"/>
      <c r="X58" s="2"/>
      <c r="Y58" s="2"/>
      <c r="Z58" s="66"/>
      <c r="AA58" s="66"/>
    </row>
    <row r="59" spans="1:27">
      <c r="A59" s="1"/>
      <c r="B59" s="1"/>
      <c r="C59" s="1"/>
      <c r="D59" s="3"/>
      <c r="E59" s="2"/>
      <c r="F59" s="2"/>
      <c r="G59" s="2"/>
      <c r="H59" s="3"/>
      <c r="I59" s="2"/>
      <c r="J59" s="1"/>
      <c r="K59" s="2"/>
      <c r="L59" s="31"/>
      <c r="M59" s="2"/>
      <c r="N59" s="3"/>
      <c r="O59" s="32"/>
      <c r="P59" s="33"/>
      <c r="Q59" s="33"/>
      <c r="R59" s="33"/>
      <c r="S59" s="2"/>
      <c r="T59" s="1"/>
      <c r="U59" s="2"/>
      <c r="V59" s="2"/>
      <c r="W59" s="2"/>
      <c r="X59" s="2"/>
      <c r="Y59" s="2"/>
      <c r="Z59" s="31"/>
      <c r="AA59" s="31"/>
    </row>
    <row r="60" spans="1:27">
      <c r="A60" s="1"/>
      <c r="B60" s="1"/>
      <c r="C60" s="1"/>
      <c r="D60" s="3"/>
      <c r="E60" s="2"/>
      <c r="F60" s="2"/>
      <c r="G60" s="2"/>
      <c r="H60" s="3"/>
      <c r="I60" s="2"/>
      <c r="J60" s="1"/>
      <c r="K60" s="2"/>
      <c r="L60" s="31"/>
      <c r="M60" s="2"/>
      <c r="N60" s="3"/>
      <c r="O60" s="32"/>
      <c r="P60" s="33"/>
      <c r="Q60" s="33"/>
      <c r="R60" s="33"/>
      <c r="S60" s="2"/>
      <c r="T60" s="1"/>
      <c r="U60" s="2"/>
      <c r="V60" s="2"/>
      <c r="W60" s="2"/>
      <c r="X60" s="2"/>
      <c r="Y60" s="2"/>
      <c r="Z60" s="31"/>
      <c r="AA60" s="31"/>
    </row>
    <row r="61" spans="1:27">
      <c r="A61" s="1"/>
      <c r="B61" s="1"/>
      <c r="C61" s="1"/>
      <c r="D61" s="3"/>
      <c r="E61" s="2"/>
      <c r="F61" s="2"/>
      <c r="G61" s="2"/>
      <c r="H61" s="3"/>
      <c r="I61" s="2"/>
      <c r="J61" s="1"/>
      <c r="K61" s="2"/>
      <c r="L61" s="31"/>
      <c r="M61" s="2"/>
      <c r="N61" s="3"/>
      <c r="O61" s="32"/>
      <c r="P61" s="33"/>
      <c r="Q61" s="33"/>
      <c r="R61" s="33"/>
      <c r="S61" s="2"/>
      <c r="T61" s="1"/>
      <c r="U61" s="2"/>
      <c r="V61" s="2"/>
      <c r="W61" s="2"/>
      <c r="X61" s="2"/>
      <c r="Y61" s="2"/>
      <c r="Z61" s="31"/>
      <c r="AA61" s="31"/>
    </row>
    <row r="62" spans="1:27">
      <c r="A62" s="1"/>
      <c r="B62" s="1"/>
      <c r="C62" s="1"/>
      <c r="D62" s="3"/>
      <c r="E62" s="2"/>
      <c r="F62" s="2"/>
      <c r="G62" s="2"/>
      <c r="H62" s="3"/>
      <c r="I62" s="2"/>
      <c r="J62" s="1"/>
      <c r="K62" s="2"/>
      <c r="L62" s="31"/>
      <c r="M62" s="2"/>
      <c r="N62" s="3"/>
      <c r="O62" s="32"/>
      <c r="P62" s="33"/>
      <c r="Q62" s="33"/>
      <c r="R62" s="33"/>
      <c r="S62" s="2"/>
      <c r="T62" s="1"/>
      <c r="U62" s="2"/>
      <c r="V62" s="2"/>
      <c r="W62" s="2"/>
      <c r="X62" s="2"/>
      <c r="Y62" s="2"/>
      <c r="Z62" s="31"/>
      <c r="AA62" s="31"/>
    </row>
    <row r="63" spans="1:27">
      <c r="A63" s="1"/>
      <c r="B63" s="1"/>
      <c r="C63" s="1"/>
      <c r="D63" s="3"/>
      <c r="E63" s="2"/>
      <c r="F63" s="2"/>
      <c r="G63" s="2"/>
      <c r="H63" s="3"/>
      <c r="I63" s="2"/>
      <c r="J63" s="1"/>
      <c r="K63" s="2"/>
      <c r="L63" s="31"/>
      <c r="M63" s="2"/>
      <c r="N63" s="3"/>
      <c r="O63" s="32"/>
      <c r="P63" s="33"/>
      <c r="Q63" s="33"/>
      <c r="R63" s="33"/>
      <c r="S63" s="2"/>
      <c r="T63" s="1"/>
      <c r="U63" s="2"/>
      <c r="V63" s="2"/>
      <c r="W63" s="2"/>
      <c r="X63" s="2"/>
      <c r="Y63" s="2"/>
      <c r="Z63" s="31"/>
      <c r="AA63" s="31"/>
    </row>
    <row r="64" spans="1:27">
      <c r="A64" s="1"/>
      <c r="B64" s="1"/>
      <c r="C64" s="1"/>
      <c r="D64" s="3"/>
      <c r="E64" s="2"/>
      <c r="F64" s="2"/>
      <c r="G64" s="2"/>
      <c r="H64" s="3"/>
      <c r="I64" s="2"/>
      <c r="J64" s="1"/>
      <c r="K64" s="2"/>
      <c r="L64" s="31"/>
      <c r="M64" s="2"/>
      <c r="N64" s="3"/>
      <c r="O64" s="32"/>
      <c r="P64" s="33"/>
      <c r="Q64" s="33"/>
      <c r="R64" s="33"/>
      <c r="S64" s="2"/>
      <c r="T64" s="1"/>
      <c r="U64" s="2"/>
      <c r="V64" s="2"/>
      <c r="W64" s="2"/>
      <c r="X64" s="2"/>
      <c r="Y64" s="2"/>
      <c r="Z64" s="31"/>
      <c r="AA64" s="31"/>
    </row>
    <row r="65" spans="1:27">
      <c r="A65" s="1"/>
      <c r="B65" s="1"/>
      <c r="C65" s="1"/>
      <c r="D65" s="3"/>
      <c r="E65" s="2"/>
      <c r="F65" s="2"/>
      <c r="G65" s="2"/>
      <c r="H65" s="3"/>
      <c r="I65" s="2"/>
      <c r="J65" s="1"/>
      <c r="K65" s="2"/>
      <c r="L65" s="31"/>
      <c r="M65" s="2"/>
      <c r="N65" s="3"/>
      <c r="O65" s="32"/>
      <c r="P65" s="33"/>
      <c r="Q65" s="33"/>
      <c r="R65" s="33"/>
      <c r="S65" s="2"/>
      <c r="T65" s="1"/>
      <c r="U65" s="2"/>
      <c r="V65" s="2"/>
      <c r="W65" s="2"/>
      <c r="X65" s="2"/>
      <c r="Y65" s="2"/>
      <c r="Z65" s="31"/>
      <c r="AA65" s="31"/>
    </row>
    <row r="66" spans="1:27">
      <c r="A66" s="1"/>
      <c r="B66" s="1"/>
      <c r="C66" s="1"/>
      <c r="D66" s="3"/>
      <c r="E66" s="2"/>
      <c r="F66" s="2"/>
      <c r="G66" s="2"/>
      <c r="H66" s="3"/>
      <c r="I66" s="2"/>
      <c r="J66" s="1"/>
      <c r="K66" s="2"/>
      <c r="L66" s="31"/>
      <c r="M66" s="2"/>
      <c r="N66" s="3"/>
      <c r="O66" s="32"/>
      <c r="P66" s="33"/>
      <c r="Q66" s="33"/>
      <c r="R66" s="33"/>
      <c r="S66" s="2"/>
      <c r="T66" s="1"/>
      <c r="U66" s="2"/>
      <c r="V66" s="2"/>
      <c r="W66" s="2"/>
      <c r="X66" s="2"/>
      <c r="Y66" s="2"/>
      <c r="Z66" s="31"/>
      <c r="AA66" s="31"/>
    </row>
    <row r="67" spans="1:27">
      <c r="A67" s="1"/>
      <c r="B67" s="1"/>
      <c r="C67" s="1"/>
      <c r="D67" s="3"/>
      <c r="E67" s="2"/>
      <c r="F67" s="2"/>
      <c r="G67" s="2"/>
      <c r="H67" s="3"/>
      <c r="I67" s="2"/>
      <c r="J67" s="1"/>
      <c r="K67" s="2"/>
      <c r="L67" s="31"/>
      <c r="M67" s="2"/>
      <c r="N67" s="3"/>
      <c r="O67" s="32"/>
      <c r="P67" s="33"/>
      <c r="Q67" s="33"/>
      <c r="R67" s="33"/>
      <c r="S67" s="2"/>
      <c r="T67" s="1"/>
      <c r="U67" s="2"/>
      <c r="V67" s="2"/>
      <c r="W67" s="2"/>
      <c r="X67" s="2"/>
      <c r="Y67" s="2"/>
      <c r="Z67" s="31"/>
      <c r="AA67" s="31"/>
    </row>
    <row r="68" spans="1:27">
      <c r="A68" s="1"/>
      <c r="B68" s="1"/>
      <c r="C68" s="1"/>
      <c r="D68" s="3"/>
      <c r="E68" s="2"/>
      <c r="F68" s="2"/>
      <c r="G68" s="2"/>
      <c r="H68" s="3"/>
      <c r="I68" s="2"/>
      <c r="J68" s="1"/>
      <c r="K68" s="2"/>
      <c r="L68" s="31"/>
      <c r="M68" s="2"/>
      <c r="N68" s="3"/>
      <c r="O68" s="32"/>
      <c r="P68" s="33"/>
      <c r="Q68" s="33"/>
      <c r="R68" s="33"/>
      <c r="S68" s="2"/>
      <c r="T68" s="1"/>
      <c r="U68" s="2"/>
      <c r="V68" s="2"/>
      <c r="W68" s="2"/>
      <c r="X68" s="2"/>
      <c r="Y68" s="2"/>
      <c r="Z68" s="31"/>
      <c r="AA68" s="31"/>
    </row>
    <row r="69" spans="1:27">
      <c r="A69" s="1"/>
      <c r="B69" s="1"/>
      <c r="C69" s="1"/>
      <c r="D69" s="3"/>
      <c r="E69" s="2"/>
      <c r="F69" s="2"/>
      <c r="G69" s="2"/>
      <c r="H69" s="3"/>
      <c r="I69" s="2"/>
      <c r="J69" s="1"/>
      <c r="K69" s="2"/>
      <c r="L69" s="31"/>
      <c r="M69" s="2"/>
      <c r="N69" s="3"/>
      <c r="O69" s="32"/>
      <c r="P69" s="33"/>
      <c r="Q69" s="33"/>
      <c r="R69" s="33"/>
      <c r="S69" s="2"/>
      <c r="T69" s="1"/>
      <c r="U69" s="2"/>
      <c r="V69" s="2"/>
      <c r="W69" s="2"/>
      <c r="X69" s="2"/>
      <c r="Y69" s="2"/>
      <c r="Z69" s="31"/>
      <c r="AA69" s="31"/>
    </row>
    <row r="70" spans="1:27">
      <c r="A70" s="1"/>
      <c r="B70" s="1"/>
      <c r="C70" s="1"/>
      <c r="D70" s="3"/>
      <c r="E70" s="2"/>
      <c r="F70" s="2"/>
      <c r="G70" s="2"/>
      <c r="H70" s="3"/>
      <c r="I70" s="2"/>
      <c r="J70" s="1"/>
      <c r="K70" s="2"/>
      <c r="L70" s="31"/>
      <c r="M70" s="2"/>
      <c r="N70" s="3"/>
      <c r="O70" s="32"/>
      <c r="P70" s="33"/>
      <c r="Q70" s="33"/>
      <c r="R70" s="33"/>
      <c r="S70" s="2"/>
      <c r="T70" s="1"/>
      <c r="U70" s="2"/>
      <c r="V70" s="2"/>
      <c r="W70" s="2"/>
      <c r="X70" s="2"/>
      <c r="Y70" s="2"/>
      <c r="Z70" s="31"/>
      <c r="AA70" s="31"/>
    </row>
    <row r="71" spans="1:27">
      <c r="A71" s="1"/>
      <c r="B71" s="1"/>
      <c r="C71" s="1"/>
      <c r="D71" s="3"/>
      <c r="E71" s="2"/>
      <c r="F71" s="2"/>
      <c r="G71" s="2"/>
      <c r="H71" s="3"/>
      <c r="I71" s="2"/>
      <c r="J71" s="1"/>
      <c r="K71" s="2"/>
      <c r="L71" s="31"/>
      <c r="M71" s="2"/>
      <c r="N71" s="3"/>
      <c r="O71" s="32"/>
      <c r="P71" s="33"/>
      <c r="Q71" s="33"/>
      <c r="R71" s="33"/>
      <c r="S71" s="2"/>
      <c r="T71" s="1"/>
      <c r="U71" s="2"/>
      <c r="V71" s="2"/>
      <c r="W71" s="2"/>
      <c r="X71" s="2"/>
      <c r="Y71" s="2"/>
      <c r="Z71" s="31"/>
      <c r="AA71" s="31"/>
    </row>
    <row r="72" spans="1:27">
      <c r="A72" s="1"/>
      <c r="B72" s="1"/>
      <c r="C72" s="1"/>
      <c r="D72" s="3"/>
      <c r="E72" s="2"/>
      <c r="F72" s="2"/>
      <c r="G72" s="2"/>
      <c r="H72" s="3"/>
      <c r="I72" s="2"/>
      <c r="J72" s="1"/>
      <c r="K72" s="2"/>
      <c r="L72" s="31"/>
      <c r="M72" s="2"/>
      <c r="N72" s="3"/>
      <c r="O72" s="32"/>
      <c r="P72" s="33"/>
      <c r="Q72" s="33"/>
      <c r="R72" s="33"/>
      <c r="S72" s="2"/>
      <c r="T72" s="1"/>
      <c r="U72" s="2"/>
      <c r="V72" s="2"/>
      <c r="W72" s="2"/>
      <c r="X72" s="2"/>
      <c r="Y72" s="2"/>
      <c r="Z72" s="31"/>
      <c r="AA72" s="31"/>
    </row>
    <row r="73" spans="1:27">
      <c r="A73" s="1"/>
      <c r="B73" s="1"/>
      <c r="C73" s="1"/>
      <c r="D73" s="3"/>
      <c r="E73" s="2"/>
      <c r="F73" s="2"/>
      <c r="G73" s="2"/>
      <c r="H73" s="3"/>
      <c r="I73" s="2"/>
      <c r="J73" s="1"/>
      <c r="K73" s="2"/>
      <c r="L73" s="31"/>
      <c r="M73" s="2"/>
      <c r="N73" s="3"/>
      <c r="O73" s="32"/>
      <c r="P73" s="33"/>
      <c r="Q73" s="33"/>
      <c r="R73" s="33"/>
      <c r="S73" s="2"/>
      <c r="T73" s="1"/>
      <c r="U73" s="2"/>
      <c r="V73" s="2"/>
      <c r="W73" s="2"/>
      <c r="X73" s="2"/>
      <c r="Y73" s="2"/>
      <c r="Z73" s="31"/>
      <c r="AA73" s="31"/>
    </row>
    <row r="74" spans="1:27">
      <c r="A74" s="1"/>
      <c r="B74" s="1"/>
      <c r="C74" s="1"/>
      <c r="D74" s="3"/>
      <c r="E74" s="2"/>
      <c r="F74" s="2"/>
      <c r="G74" s="2"/>
      <c r="H74" s="3"/>
      <c r="I74" s="2"/>
      <c r="J74" s="1"/>
      <c r="K74" s="2"/>
      <c r="L74" s="31"/>
      <c r="M74" s="2"/>
      <c r="N74" s="3"/>
      <c r="O74" s="32"/>
      <c r="P74" s="33"/>
      <c r="Q74" s="33"/>
      <c r="R74" s="33"/>
      <c r="S74" s="2"/>
      <c r="T74" s="1"/>
      <c r="U74" s="2"/>
      <c r="V74" s="2"/>
      <c r="W74" s="2"/>
      <c r="X74" s="2"/>
      <c r="Y74" s="2"/>
      <c r="Z74" s="31"/>
      <c r="AA74" s="31"/>
    </row>
    <row r="75" spans="1:27">
      <c r="A75" s="1"/>
      <c r="B75" s="1"/>
      <c r="C75" s="1"/>
      <c r="D75" s="3"/>
      <c r="E75" s="2"/>
      <c r="F75" s="2"/>
      <c r="G75" s="2"/>
      <c r="H75" s="3"/>
      <c r="I75" s="2"/>
      <c r="J75" s="1"/>
      <c r="K75" s="2"/>
      <c r="L75" s="31"/>
      <c r="M75" s="2"/>
      <c r="N75" s="3"/>
      <c r="O75" s="32"/>
      <c r="P75" s="33"/>
      <c r="Q75" s="33"/>
      <c r="R75" s="33"/>
      <c r="S75" s="2"/>
      <c r="T75" s="1"/>
      <c r="U75" s="2"/>
      <c r="V75" s="2"/>
      <c r="W75" s="2"/>
      <c r="X75" s="2"/>
      <c r="Y75" s="2"/>
      <c r="Z75" s="31"/>
      <c r="AA75" s="31"/>
    </row>
    <row r="76" spans="1:27">
      <c r="A76" s="1"/>
      <c r="B76" s="1"/>
      <c r="C76" s="1"/>
      <c r="D76" s="3"/>
      <c r="E76" s="2"/>
      <c r="F76" s="2"/>
      <c r="G76" s="2"/>
      <c r="H76" s="3"/>
      <c r="I76" s="2"/>
      <c r="J76" s="1"/>
      <c r="K76" s="2"/>
      <c r="L76" s="31"/>
      <c r="M76" s="2"/>
      <c r="N76" s="3"/>
      <c r="O76" s="32"/>
      <c r="P76" s="33"/>
      <c r="Q76" s="33"/>
      <c r="R76" s="33"/>
      <c r="S76" s="2"/>
      <c r="T76" s="1"/>
      <c r="U76" s="2"/>
      <c r="V76" s="2"/>
      <c r="W76" s="2"/>
      <c r="X76" s="2"/>
      <c r="Y76" s="2"/>
      <c r="Z76" s="31"/>
      <c r="AA76" s="31"/>
    </row>
    <row r="77" spans="1:27">
      <c r="A77" s="1"/>
      <c r="B77" s="1"/>
      <c r="C77" s="1"/>
      <c r="D77" s="3"/>
      <c r="E77" s="2"/>
      <c r="F77" s="2"/>
      <c r="G77" s="2"/>
      <c r="H77" s="3"/>
      <c r="I77" s="2"/>
      <c r="J77" s="1"/>
      <c r="K77" s="2"/>
      <c r="L77" s="31"/>
      <c r="M77" s="2"/>
      <c r="N77" s="3"/>
      <c r="O77" s="32"/>
      <c r="P77" s="33"/>
      <c r="Q77" s="33"/>
      <c r="R77" s="33"/>
      <c r="S77" s="2"/>
      <c r="T77" s="1"/>
      <c r="U77" s="2"/>
      <c r="V77" s="2"/>
      <c r="W77" s="2"/>
      <c r="X77" s="2"/>
      <c r="Y77" s="2"/>
      <c r="Z77" s="31"/>
      <c r="AA77" s="31"/>
    </row>
    <row r="78" spans="1:27">
      <c r="A78" s="1"/>
      <c r="B78" s="1"/>
      <c r="C78" s="1"/>
      <c r="D78" s="3"/>
      <c r="E78" s="2"/>
      <c r="F78" s="2"/>
      <c r="G78" s="2"/>
      <c r="H78" s="3"/>
      <c r="I78" s="2"/>
      <c r="J78" s="1"/>
      <c r="K78" s="2"/>
      <c r="L78" s="31"/>
      <c r="M78" s="2"/>
      <c r="N78" s="3"/>
      <c r="O78" s="32"/>
      <c r="P78" s="33"/>
      <c r="Q78" s="33"/>
      <c r="R78" s="33"/>
      <c r="S78" s="2"/>
      <c r="T78" s="1"/>
      <c r="U78" s="2"/>
      <c r="V78" s="2"/>
      <c r="W78" s="2"/>
      <c r="X78" s="2"/>
      <c r="Y78" s="2"/>
      <c r="Z78" s="31"/>
      <c r="AA78" s="31"/>
    </row>
    <row r="79" spans="1:27">
      <c r="A79" s="1"/>
      <c r="B79" s="1"/>
      <c r="C79" s="1"/>
      <c r="D79" s="3"/>
      <c r="E79" s="2"/>
      <c r="F79" s="2"/>
      <c r="G79" s="2"/>
      <c r="H79" s="3"/>
      <c r="I79" s="2"/>
      <c r="J79" s="1"/>
      <c r="K79" s="2"/>
      <c r="L79" s="31"/>
      <c r="M79" s="2"/>
      <c r="N79" s="3"/>
      <c r="O79" s="32"/>
      <c r="P79" s="33"/>
      <c r="Q79" s="33"/>
      <c r="R79" s="33"/>
      <c r="S79" s="2"/>
      <c r="T79" s="1"/>
      <c r="U79" s="2"/>
      <c r="V79" s="2"/>
      <c r="W79" s="2"/>
      <c r="X79" s="2"/>
      <c r="Y79" s="2"/>
      <c r="Z79" s="31"/>
      <c r="AA79" s="31"/>
    </row>
    <row r="80" spans="1:27">
      <c r="A80" s="1"/>
      <c r="B80" s="1"/>
      <c r="C80" s="1"/>
      <c r="D80" s="3"/>
      <c r="E80" s="2"/>
      <c r="F80" s="2"/>
      <c r="G80" s="2"/>
      <c r="H80" s="3"/>
      <c r="I80" s="2"/>
      <c r="J80" s="1"/>
      <c r="K80" s="2"/>
      <c r="L80" s="31"/>
      <c r="M80" s="2"/>
      <c r="N80" s="3"/>
      <c r="O80" s="32"/>
      <c r="P80" s="33"/>
      <c r="Q80" s="33"/>
      <c r="R80" s="33"/>
      <c r="S80" s="2"/>
      <c r="T80" s="1"/>
      <c r="U80" s="2"/>
      <c r="V80" s="2"/>
      <c r="W80" s="2"/>
      <c r="X80" s="2"/>
      <c r="Y80" s="2"/>
      <c r="Z80" s="31"/>
      <c r="AA80" s="31"/>
    </row>
    <row r="81" spans="1:27">
      <c r="A81" s="1"/>
      <c r="B81" s="1"/>
      <c r="C81" s="1"/>
      <c r="D81" s="3"/>
      <c r="E81" s="2"/>
      <c r="F81" s="2"/>
      <c r="G81" s="2"/>
      <c r="H81" s="3"/>
      <c r="I81" s="2"/>
      <c r="J81" s="1"/>
      <c r="K81" s="2"/>
      <c r="L81" s="31"/>
      <c r="M81" s="2"/>
      <c r="N81" s="3"/>
      <c r="O81" s="32"/>
      <c r="P81" s="33"/>
      <c r="Q81" s="33"/>
      <c r="R81" s="33"/>
      <c r="S81" s="2"/>
      <c r="T81" s="1"/>
      <c r="U81" s="2"/>
      <c r="V81" s="2"/>
      <c r="W81" s="2"/>
      <c r="X81" s="2"/>
      <c r="Y81" s="2"/>
      <c r="Z81" s="31"/>
      <c r="AA81" s="31"/>
    </row>
    <row r="82" spans="1:27">
      <c r="A82" s="1"/>
      <c r="B82" s="1"/>
      <c r="C82" s="1"/>
      <c r="D82" s="3"/>
      <c r="E82" s="2"/>
      <c r="F82" s="2"/>
      <c r="G82" s="2"/>
      <c r="H82" s="3"/>
      <c r="I82" s="2"/>
      <c r="J82" s="1"/>
      <c r="K82" s="2"/>
      <c r="L82" s="31"/>
      <c r="M82" s="2"/>
      <c r="N82" s="3"/>
      <c r="O82" s="32"/>
      <c r="P82" s="33"/>
      <c r="Q82" s="33"/>
      <c r="R82" s="33"/>
      <c r="S82" s="2"/>
      <c r="T82" s="1"/>
      <c r="U82" s="2"/>
      <c r="V82" s="2"/>
      <c r="W82" s="2"/>
      <c r="X82" s="2"/>
      <c r="Y82" s="2"/>
      <c r="Z82" s="31"/>
      <c r="AA82" s="31"/>
    </row>
    <row r="83" spans="1:27">
      <c r="A83" s="1"/>
      <c r="B83" s="1"/>
      <c r="C83" s="1"/>
      <c r="D83" s="3"/>
      <c r="E83" s="2"/>
      <c r="F83" s="2"/>
      <c r="G83" s="2"/>
      <c r="H83" s="3"/>
      <c r="I83" s="2"/>
      <c r="J83" s="1"/>
      <c r="K83" s="2"/>
      <c r="L83" s="31"/>
      <c r="M83" s="2"/>
      <c r="N83" s="3"/>
      <c r="O83" s="32"/>
      <c r="P83" s="33"/>
      <c r="Q83" s="33"/>
      <c r="R83" s="33"/>
      <c r="S83" s="2"/>
      <c r="T83" s="1"/>
      <c r="U83" s="2"/>
      <c r="V83" s="2"/>
      <c r="W83" s="2"/>
      <c r="X83" s="2"/>
      <c r="Y83" s="2"/>
      <c r="Z83" s="31"/>
      <c r="AA83" s="31"/>
    </row>
    <row r="84" spans="1:27">
      <c r="A84" s="1"/>
      <c r="B84" s="1"/>
      <c r="C84" s="1"/>
      <c r="D84" s="3"/>
      <c r="E84" s="2"/>
      <c r="F84" s="2"/>
      <c r="G84" s="2"/>
      <c r="H84" s="3"/>
      <c r="I84" s="2"/>
      <c r="J84" s="1"/>
      <c r="K84" s="2"/>
      <c r="L84" s="31"/>
      <c r="M84" s="2"/>
      <c r="N84" s="3"/>
      <c r="O84" s="32"/>
      <c r="P84" s="33"/>
      <c r="Q84" s="33"/>
      <c r="R84" s="33"/>
      <c r="S84" s="2"/>
      <c r="T84" s="1"/>
      <c r="U84" s="2"/>
      <c r="V84" s="2"/>
      <c r="W84" s="2"/>
      <c r="X84" s="2"/>
      <c r="Y84" s="2"/>
      <c r="Z84" s="31"/>
      <c r="AA84" s="31"/>
    </row>
    <row r="85" spans="1:27">
      <c r="A85" s="1"/>
      <c r="B85" s="1"/>
      <c r="C85" s="1"/>
      <c r="D85" s="3"/>
      <c r="E85" s="2"/>
      <c r="F85" s="2"/>
      <c r="G85" s="2"/>
      <c r="H85" s="3"/>
      <c r="I85" s="2"/>
      <c r="J85" s="1"/>
      <c r="K85" s="2"/>
      <c r="L85" s="31"/>
      <c r="M85" s="2"/>
      <c r="N85" s="3"/>
      <c r="O85" s="32"/>
      <c r="P85" s="33"/>
      <c r="Q85" s="33"/>
      <c r="R85" s="33"/>
      <c r="S85" s="2"/>
      <c r="T85" s="1"/>
      <c r="U85" s="2"/>
      <c r="V85" s="2"/>
      <c r="W85" s="2"/>
      <c r="X85" s="2"/>
      <c r="Y85" s="2"/>
      <c r="Z85" s="31"/>
      <c r="AA85" s="31"/>
    </row>
    <row r="86" spans="1:27">
      <c r="A86" s="1"/>
      <c r="B86" s="1"/>
      <c r="C86" s="1"/>
      <c r="D86" s="3"/>
      <c r="E86" s="2"/>
      <c r="F86" s="2"/>
      <c r="G86" s="2"/>
      <c r="H86" s="3"/>
      <c r="I86" s="2"/>
      <c r="J86" s="1"/>
      <c r="K86" s="2"/>
      <c r="L86" s="31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2"/>
      <c r="F87" s="2"/>
      <c r="G87" s="2"/>
      <c r="H87" s="3"/>
      <c r="I87" s="2"/>
      <c r="J87" s="1"/>
      <c r="K87" s="2"/>
      <c r="L87" s="31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2"/>
      <c r="F88" s="2"/>
      <c r="G88" s="2"/>
      <c r="H88" s="3"/>
      <c r="I88" s="2"/>
      <c r="J88" s="1"/>
      <c r="K88" s="2"/>
      <c r="L88" s="31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2"/>
      <c r="F89" s="2"/>
      <c r="G89" s="2"/>
      <c r="H89" s="3"/>
      <c r="I89" s="2"/>
      <c r="J89" s="1"/>
      <c r="K89" s="2"/>
      <c r="L89" s="31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2"/>
      <c r="F90" s="2"/>
      <c r="G90" s="2"/>
      <c r="H90" s="3"/>
      <c r="I90" s="2"/>
      <c r="J90" s="1"/>
      <c r="K90" s="2"/>
      <c r="L90" s="31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2"/>
      <c r="F91" s="2"/>
      <c r="G91" s="2"/>
      <c r="H91" s="3"/>
      <c r="I91" s="2"/>
      <c r="J91" s="1"/>
      <c r="K91" s="2"/>
      <c r="L91" s="31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2"/>
      <c r="F92" s="2"/>
      <c r="G92" s="2"/>
      <c r="H92" s="3"/>
      <c r="I92" s="2"/>
      <c r="J92" s="1"/>
      <c r="K92" s="2"/>
      <c r="L92" s="31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2"/>
      <c r="F93" s="2"/>
      <c r="G93" s="2"/>
      <c r="H93" s="3"/>
      <c r="I93" s="2"/>
      <c r="J93" s="1"/>
      <c r="K93" s="2"/>
      <c r="L93" s="31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2"/>
      <c r="F94" s="2"/>
      <c r="G94" s="2"/>
      <c r="H94" s="3"/>
      <c r="I94" s="2"/>
      <c r="J94" s="1"/>
      <c r="K94" s="2"/>
      <c r="L94" s="31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2"/>
      <c r="F95" s="2"/>
      <c r="G95" s="2"/>
      <c r="H95" s="3"/>
      <c r="I95" s="2"/>
      <c r="J95" s="1"/>
      <c r="K95" s="2"/>
      <c r="L95" s="31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2"/>
      <c r="F96" s="2"/>
      <c r="G96" s="2"/>
      <c r="H96" s="3"/>
      <c r="I96" s="2"/>
      <c r="J96" s="1"/>
      <c r="K96" s="2"/>
      <c r="L96" s="31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2"/>
      <c r="F97" s="2"/>
      <c r="G97" s="2"/>
      <c r="H97" s="3"/>
      <c r="I97" s="2"/>
      <c r="J97" s="1"/>
      <c r="K97" s="2"/>
      <c r="L97" s="31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2"/>
      <c r="F98" s="2"/>
      <c r="G98" s="2"/>
      <c r="H98" s="3"/>
      <c r="I98" s="2"/>
      <c r="J98" s="1"/>
      <c r="K98" s="2"/>
      <c r="L98" s="31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2"/>
      <c r="F99" s="2"/>
      <c r="G99" s="2"/>
      <c r="H99" s="3"/>
      <c r="I99" s="2"/>
      <c r="J99" s="1"/>
      <c r="K99" s="2"/>
      <c r="L99" s="31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2"/>
      <c r="F100" s="2"/>
      <c r="G100" s="2"/>
      <c r="H100" s="3"/>
      <c r="I100" s="2"/>
      <c r="J100" s="1"/>
      <c r="K100" s="2"/>
      <c r="L100" s="31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2"/>
      <c r="F101" s="2"/>
      <c r="G101" s="2"/>
      <c r="H101" s="3"/>
      <c r="I101" s="2"/>
      <c r="J101" s="1"/>
      <c r="K101" s="2"/>
      <c r="L101" s="31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2"/>
      <c r="F102" s="2"/>
      <c r="G102" s="2"/>
      <c r="H102" s="3"/>
      <c r="I102" s="2"/>
      <c r="J102" s="1"/>
      <c r="K102" s="2"/>
      <c r="L102" s="31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2"/>
      <c r="F103" s="2"/>
      <c r="G103" s="2"/>
      <c r="H103" s="3"/>
      <c r="I103" s="2"/>
      <c r="J103" s="1"/>
      <c r="K103" s="2"/>
      <c r="L103" s="31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2"/>
      <c r="F104" s="2"/>
      <c r="G104" s="2"/>
      <c r="H104" s="3"/>
      <c r="I104" s="2"/>
      <c r="J104" s="1"/>
      <c r="K104" s="2"/>
      <c r="L104" s="31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2"/>
      <c r="F105" s="2"/>
      <c r="G105" s="2"/>
      <c r="H105" s="3"/>
      <c r="I105" s="2"/>
      <c r="J105" s="1"/>
      <c r="K105" s="2"/>
      <c r="L105" s="31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2"/>
      <c r="F106" s="2"/>
      <c r="G106" s="2"/>
      <c r="H106" s="3"/>
      <c r="I106" s="2"/>
      <c r="J106" s="1"/>
      <c r="K106" s="2"/>
      <c r="L106" s="3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2"/>
      <c r="F107" s="2"/>
      <c r="G107" s="2"/>
      <c r="H107" s="3"/>
      <c r="I107" s="2"/>
      <c r="J107" s="1"/>
      <c r="K107" s="2"/>
      <c r="L107" s="3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2"/>
      <c r="F108" s="2"/>
      <c r="G108" s="2"/>
      <c r="H108" s="3"/>
      <c r="I108" s="2"/>
      <c r="J108" s="1"/>
      <c r="K108" s="2"/>
      <c r="L108" s="3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2"/>
      <c r="H109" s="3"/>
      <c r="I109" s="2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2"/>
      <c r="H110" s="3"/>
      <c r="I110" s="2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2"/>
      <c r="H111" s="3"/>
      <c r="I111" s="2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2"/>
      <c r="H112" s="3"/>
      <c r="I112" s="2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2"/>
      <c r="H113" s="3"/>
      <c r="I113" s="2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2"/>
      <c r="H114" s="3"/>
      <c r="I114" s="2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2"/>
      <c r="H115" s="3"/>
      <c r="I115" s="2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2"/>
      <c r="H116" s="3"/>
      <c r="I116" s="2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2"/>
      <c r="H117" s="3"/>
      <c r="I117" s="2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2"/>
      <c r="H118" s="3"/>
      <c r="I118" s="2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2"/>
      <c r="H119" s="3"/>
      <c r="I119" s="2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2"/>
      <c r="H120" s="3"/>
      <c r="I120" s="2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2"/>
      <c r="H121" s="3"/>
      <c r="I121" s="2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2"/>
      <c r="H122" s="3"/>
      <c r="I122" s="2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2"/>
      <c r="H123" s="3"/>
      <c r="I123" s="2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2"/>
      <c r="H124" s="3"/>
      <c r="I124" s="2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2"/>
      <c r="H125" s="3"/>
      <c r="I125" s="2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2"/>
      <c r="H126" s="3"/>
      <c r="I126" s="2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2"/>
      <c r="H127" s="3"/>
      <c r="I127" s="2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2"/>
      <c r="H128" s="3"/>
      <c r="I128" s="2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2"/>
      <c r="H129" s="3"/>
      <c r="I129" s="2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2"/>
      <c r="H130" s="3"/>
      <c r="I130" s="2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2"/>
      <c r="H131" s="3"/>
      <c r="I131" s="2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2"/>
      <c r="H132" s="3"/>
      <c r="I132" s="2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2"/>
      <c r="H133" s="3"/>
      <c r="I133" s="2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2"/>
      <c r="H134" s="3"/>
      <c r="I134" s="2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2"/>
      <c r="H135" s="3"/>
      <c r="I135" s="2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2"/>
      <c r="H136" s="3"/>
      <c r="I136" s="2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2"/>
      <c r="H137" s="3"/>
      <c r="I137" s="2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2"/>
      <c r="H138" s="3"/>
      <c r="I138" s="2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2"/>
      <c r="H139" s="3"/>
      <c r="I139" s="2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2"/>
      <c r="H140" s="3"/>
      <c r="I140" s="2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2"/>
      <c r="H141" s="3"/>
      <c r="I141" s="2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2"/>
      <c r="H142" s="3"/>
      <c r="I142" s="2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2"/>
      <c r="H143" s="3"/>
      <c r="I143" s="2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2"/>
      <c r="H144" s="3"/>
      <c r="I144" s="2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2"/>
      <c r="H145" s="3"/>
      <c r="I145" s="2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2"/>
      <c r="H146" s="3"/>
      <c r="I146" s="2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2"/>
      <c r="H147" s="3"/>
      <c r="I147" s="2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2"/>
      <c r="H148" s="3"/>
      <c r="I148" s="2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2"/>
      <c r="H149" s="3"/>
      <c r="I149" s="2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2"/>
      <c r="H150" s="3"/>
      <c r="I150" s="2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2"/>
      <c r="H151" s="3"/>
      <c r="I151" s="2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2"/>
      <c r="H152" s="3"/>
      <c r="I152" s="2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2"/>
      <c r="H153" s="3"/>
      <c r="I153" s="2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2"/>
      <c r="H154" s="3"/>
      <c r="I154" s="2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2"/>
      <c r="H155" s="3"/>
      <c r="I155" s="2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2"/>
      <c r="H156" s="3"/>
      <c r="I156" s="2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2"/>
      <c r="H157" s="3"/>
      <c r="I157" s="2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2"/>
      <c r="H158" s="3"/>
      <c r="I158" s="2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2"/>
      <c r="H159" s="3"/>
      <c r="I159" s="2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2"/>
      <c r="H160" s="3"/>
      <c r="I160" s="2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2"/>
      <c r="H161" s="3"/>
      <c r="I161" s="2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2"/>
      <c r="H162" s="3"/>
      <c r="I162" s="2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2"/>
      <c r="H163" s="3"/>
      <c r="I163" s="2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2"/>
      <c r="H164" s="3"/>
      <c r="I164" s="2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2"/>
      <c r="H165" s="3"/>
      <c r="I165" s="2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2"/>
      <c r="H166" s="3"/>
      <c r="I166" s="2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2"/>
      <c r="H167" s="3"/>
      <c r="I167" s="2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2"/>
      <c r="H168" s="3"/>
      <c r="I168" s="2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2"/>
      <c r="H169" s="3"/>
      <c r="I169" s="2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2"/>
      <c r="H170" s="3"/>
      <c r="I170" s="2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2"/>
      <c r="H171" s="3"/>
      <c r="I171" s="2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2"/>
      <c r="H172" s="3"/>
      <c r="I172" s="2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2"/>
      <c r="H173" s="3"/>
      <c r="I173" s="2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2"/>
      <c r="H174" s="3"/>
      <c r="I174" s="2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2"/>
      <c r="H175" s="3"/>
      <c r="I175" s="2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2"/>
      <c r="H176" s="3"/>
      <c r="I176" s="2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2"/>
      <c r="H177" s="3"/>
      <c r="I177" s="2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2"/>
      <c r="H178" s="3"/>
      <c r="I178" s="2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2"/>
      <c r="H179" s="3"/>
      <c r="I179" s="2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2"/>
      <c r="H180" s="3"/>
      <c r="I180" s="2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2"/>
      <c r="H181" s="3"/>
      <c r="I181" s="2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2"/>
      <c r="H182" s="3"/>
      <c r="I182" s="2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2"/>
      <c r="H183" s="3"/>
      <c r="I183" s="2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2"/>
      <c r="H184" s="3"/>
      <c r="I184" s="2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2"/>
      <c r="H185" s="3"/>
      <c r="I185" s="2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2"/>
      <c r="H186" s="3"/>
      <c r="I186" s="2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2"/>
      <c r="H187" s="3"/>
      <c r="I187" s="2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2"/>
      <c r="H188" s="3"/>
      <c r="I188" s="2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2"/>
      <c r="H189" s="3"/>
      <c r="I189" s="2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2"/>
      <c r="H190" s="3"/>
      <c r="I190" s="2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2"/>
      <c r="H191" s="3"/>
      <c r="I191" s="2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2"/>
      <c r="H192" s="3"/>
      <c r="I192" s="2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2"/>
      <c r="H193" s="3"/>
      <c r="I193" s="2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2"/>
      <c r="H194" s="3"/>
      <c r="I194" s="2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2"/>
      <c r="H195" s="3"/>
      <c r="I195" s="2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2"/>
      <c r="H196" s="3"/>
      <c r="I196" s="2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2"/>
      <c r="H197" s="3"/>
      <c r="I197" s="2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2"/>
      <c r="H198" s="3"/>
      <c r="I198" s="2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2"/>
      <c r="H199" s="3"/>
      <c r="I199" s="2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2"/>
      <c r="H200" s="3"/>
      <c r="I200" s="2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2"/>
      <c r="H201" s="3"/>
      <c r="I201" s="2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6">
    <mergeCell ref="A1:E1"/>
    <mergeCell ref="A2:R2"/>
    <mergeCell ref="P3:R3"/>
    <mergeCell ref="T3:V3"/>
    <mergeCell ref="W3:Y3"/>
    <mergeCell ref="A5:E5"/>
    <mergeCell ref="A6:E6"/>
    <mergeCell ref="A25:E25"/>
    <mergeCell ref="A33:E33"/>
    <mergeCell ref="A41:E41"/>
    <mergeCell ref="A49:E4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4" customWidth="1"/>
    <col min="2" max="2" width="5.08333333333333" customWidth="1"/>
    <col min="3" max="3" width="5.08333333333333" hidden="1" customWidth="1"/>
    <col min="4" max="4" width="12.5" customWidth="1"/>
    <col min="5" max="5" width="13.8333333333333" customWidth="1"/>
    <col min="6" max="6" width="10.5833333333333" customWidth="1"/>
    <col min="7" max="7" width="5.75" customWidth="1"/>
    <col min="8" max="8" width="20.5" customWidth="1"/>
    <col min="9" max="9" width="6.08333333333333" customWidth="1"/>
    <col min="10" max="10" width="6.5" customWidth="1"/>
    <col min="11" max="11" width="7.25" customWidth="1"/>
    <col min="12" max="12" width="12" customWidth="1"/>
    <col min="13" max="13" width="9.33333333333333" customWidth="1"/>
    <col min="14" max="14" width="10.5833333333333" customWidth="1"/>
    <col min="15" max="15" width="11.0833333333333" customWidth="1"/>
    <col min="16" max="18" width="10.5833333333333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1"/>
      <c r="E1" s="1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37" t="s">
        <v>16</v>
      </c>
      <c r="Q3" s="37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37" t="s">
        <v>21</v>
      </c>
      <c r="Q4" s="37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6" t="s">
        <v>2182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80">
        <f t="shared" ref="L5:Q5" si="0">L6+L13+L27+L35+L40+L47+L55+L61</f>
        <v>576093</v>
      </c>
      <c r="M5" s="80">
        <f t="shared" si="0"/>
        <v>0</v>
      </c>
      <c r="N5" s="80">
        <f t="shared" si="0"/>
        <v>0</v>
      </c>
      <c r="O5" s="80">
        <f t="shared" si="0"/>
        <v>0</v>
      </c>
      <c r="P5" s="80">
        <f t="shared" si="0"/>
        <v>576093</v>
      </c>
      <c r="Q5" s="80">
        <f t="shared" si="0"/>
        <v>576093</v>
      </c>
      <c r="R5" s="80"/>
      <c r="S5" s="80">
        <f>S6+S13+S27+S35+S40</f>
        <v>0</v>
      </c>
      <c r="T5" s="36">
        <v>2274</v>
      </c>
      <c r="U5" s="50">
        <v>525</v>
      </c>
      <c r="V5" s="50">
        <v>0</v>
      </c>
      <c r="W5" s="46">
        <f>600*0.4</f>
        <v>240</v>
      </c>
      <c r="X5" s="46">
        <f>800*0.4</f>
        <v>320</v>
      </c>
      <c r="Y5" s="46">
        <v>640</v>
      </c>
      <c r="Z5" s="52">
        <f>SUM(T5*W5+U5*X5+V5*Y5)</f>
        <v>713760</v>
      </c>
      <c r="AA5" s="52">
        <f>SUM(T5*W5+U5*X5+V5*Y5-P5)</f>
        <v>137667</v>
      </c>
    </row>
    <row r="6" ht="29.15" customHeight="1" spans="1:27">
      <c r="A6" s="95" t="s">
        <v>2183</v>
      </c>
      <c r="B6" s="96"/>
      <c r="C6" s="96"/>
      <c r="D6" s="96"/>
      <c r="E6" s="97"/>
      <c r="F6" s="98"/>
      <c r="G6" s="98"/>
      <c r="H6" s="99"/>
      <c r="I6" s="99"/>
      <c r="J6" s="99"/>
      <c r="K6" s="99"/>
      <c r="L6" s="113">
        <f>SUM(L7:L12)</f>
        <v>131497</v>
      </c>
      <c r="M6" s="114"/>
      <c r="N6" s="114"/>
      <c r="O6" s="114"/>
      <c r="P6" s="113">
        <f>SUM(P7:P12)</f>
        <v>131497</v>
      </c>
      <c r="Q6" s="113">
        <f>SUM(Q7:Q12)</f>
        <v>131497</v>
      </c>
      <c r="R6" s="113"/>
      <c r="S6" s="48"/>
      <c r="T6" s="64">
        <v>692</v>
      </c>
      <c r="U6" s="121">
        <v>343</v>
      </c>
      <c r="V6" s="2"/>
      <c r="W6" s="2">
        <v>300</v>
      </c>
      <c r="X6" s="2">
        <v>400</v>
      </c>
      <c r="Y6" s="2">
        <f>800+300</f>
        <v>1100</v>
      </c>
      <c r="Z6" s="31">
        <f>SUM(T6*W6+U6*X6+V6*Y6)*2*0.3</f>
        <v>206880</v>
      </c>
      <c r="AA6" s="31">
        <f>SUM(Z6-P6)</f>
        <v>75383</v>
      </c>
    </row>
    <row r="7" ht="24" customHeight="1" spans="1:27">
      <c r="A7" s="71">
        <v>1</v>
      </c>
      <c r="B7" s="27" t="s">
        <v>53</v>
      </c>
      <c r="C7" s="27"/>
      <c r="D7" s="26" t="s">
        <v>2184</v>
      </c>
      <c r="E7" s="26" t="s">
        <v>1648</v>
      </c>
      <c r="F7" s="71" t="s">
        <v>2185</v>
      </c>
      <c r="G7" s="100"/>
      <c r="H7" s="26" t="s">
        <v>2186</v>
      </c>
      <c r="I7" s="71" t="s">
        <v>95</v>
      </c>
      <c r="J7" s="71">
        <v>16000</v>
      </c>
      <c r="K7" s="115">
        <v>1</v>
      </c>
      <c r="L7" s="77">
        <f t="shared" ref="L7:L12" si="1">J7*K7</f>
        <v>16000</v>
      </c>
      <c r="M7" s="26" t="s">
        <v>1802</v>
      </c>
      <c r="N7" s="26"/>
      <c r="O7" s="71">
        <v>2019.3</v>
      </c>
      <c r="P7" s="116">
        <f t="shared" ref="P7:P12" si="2">Q7</f>
        <v>16000</v>
      </c>
      <c r="Q7" s="116">
        <f t="shared" ref="Q7:Q12" si="3">L7</f>
        <v>16000</v>
      </c>
      <c r="R7" s="116"/>
      <c r="S7" s="46"/>
      <c r="T7" s="1"/>
      <c r="U7" s="2"/>
      <c r="V7" s="73"/>
      <c r="W7" s="73"/>
      <c r="X7" s="73"/>
      <c r="Y7" s="73"/>
      <c r="Z7" s="31"/>
      <c r="AA7" s="31"/>
    </row>
    <row r="8" ht="24" customHeight="1" spans="1:27">
      <c r="A8" s="71">
        <v>2</v>
      </c>
      <c r="B8" s="27" t="s">
        <v>53</v>
      </c>
      <c r="C8" s="27"/>
      <c r="D8" s="26" t="s">
        <v>2184</v>
      </c>
      <c r="E8" s="26" t="s">
        <v>288</v>
      </c>
      <c r="F8" s="101" t="s">
        <v>2187</v>
      </c>
      <c r="G8" s="100"/>
      <c r="H8" s="26" t="s">
        <v>2188</v>
      </c>
      <c r="I8" s="71" t="s">
        <v>95</v>
      </c>
      <c r="J8" s="71">
        <v>42000</v>
      </c>
      <c r="K8" s="115">
        <v>1</v>
      </c>
      <c r="L8" s="77">
        <f t="shared" si="1"/>
        <v>42000</v>
      </c>
      <c r="M8" s="26" t="s">
        <v>1802</v>
      </c>
      <c r="N8" s="26"/>
      <c r="O8" s="71">
        <v>2019.3</v>
      </c>
      <c r="P8" s="116">
        <f t="shared" si="2"/>
        <v>42000</v>
      </c>
      <c r="Q8" s="116">
        <f t="shared" si="3"/>
        <v>42000</v>
      </c>
      <c r="R8" s="116"/>
      <c r="S8" s="46"/>
      <c r="T8" s="1"/>
      <c r="U8" s="2"/>
      <c r="V8" s="73"/>
      <c r="W8" s="73"/>
      <c r="X8" s="73"/>
      <c r="Y8" s="73"/>
      <c r="Z8" s="31"/>
      <c r="AA8" s="31"/>
    </row>
    <row r="9" ht="24" customHeight="1" spans="1:27">
      <c r="A9" s="71">
        <v>3</v>
      </c>
      <c r="B9" s="27" t="s">
        <v>53</v>
      </c>
      <c r="C9" s="27"/>
      <c r="D9" s="26" t="s">
        <v>2184</v>
      </c>
      <c r="E9" s="26" t="s">
        <v>2189</v>
      </c>
      <c r="F9" s="101" t="s">
        <v>1877</v>
      </c>
      <c r="G9" s="100"/>
      <c r="H9" s="26" t="s">
        <v>2190</v>
      </c>
      <c r="I9" s="71" t="s">
        <v>188</v>
      </c>
      <c r="J9" s="71">
        <v>31000</v>
      </c>
      <c r="K9" s="115">
        <v>1</v>
      </c>
      <c r="L9" s="77">
        <f t="shared" si="1"/>
        <v>31000</v>
      </c>
      <c r="M9" s="26" t="s">
        <v>1802</v>
      </c>
      <c r="N9" s="26"/>
      <c r="O9" s="71">
        <v>2019.9</v>
      </c>
      <c r="P9" s="116">
        <f t="shared" si="2"/>
        <v>31000</v>
      </c>
      <c r="Q9" s="116">
        <f t="shared" si="3"/>
        <v>31000</v>
      </c>
      <c r="R9" s="116"/>
      <c r="S9" s="46"/>
      <c r="T9" s="1"/>
      <c r="U9" s="2"/>
      <c r="V9" s="73"/>
      <c r="W9" s="73"/>
      <c r="X9" s="73"/>
      <c r="Y9" s="73"/>
      <c r="Z9" s="31"/>
      <c r="AA9" s="31"/>
    </row>
    <row r="10" ht="24" customHeight="1" spans="1:27">
      <c r="A10" s="71">
        <v>4</v>
      </c>
      <c r="B10" s="27" t="s">
        <v>53</v>
      </c>
      <c r="C10" s="27"/>
      <c r="D10" s="26" t="s">
        <v>2184</v>
      </c>
      <c r="E10" s="26" t="s">
        <v>2191</v>
      </c>
      <c r="F10" s="71" t="s">
        <v>73</v>
      </c>
      <c r="G10" s="100"/>
      <c r="H10" s="26" t="s">
        <v>2192</v>
      </c>
      <c r="I10" s="71" t="s">
        <v>89</v>
      </c>
      <c r="J10" s="71">
        <v>20000</v>
      </c>
      <c r="K10" s="115">
        <v>1</v>
      </c>
      <c r="L10" s="77">
        <f t="shared" si="1"/>
        <v>20000</v>
      </c>
      <c r="M10" s="26" t="s">
        <v>1802</v>
      </c>
      <c r="N10" s="26"/>
      <c r="O10" s="117">
        <v>2019.1</v>
      </c>
      <c r="P10" s="116">
        <f t="shared" si="2"/>
        <v>20000</v>
      </c>
      <c r="Q10" s="116">
        <f t="shared" si="3"/>
        <v>20000</v>
      </c>
      <c r="R10" s="116"/>
      <c r="S10" s="46"/>
      <c r="T10" s="1"/>
      <c r="U10" s="2"/>
      <c r="V10" s="73"/>
      <c r="W10" s="73"/>
      <c r="X10" s="73"/>
      <c r="Y10" s="73"/>
      <c r="Z10" s="31"/>
      <c r="AA10" s="31"/>
    </row>
    <row r="11" ht="24" customHeight="1" spans="1:27">
      <c r="A11" s="71">
        <v>5</v>
      </c>
      <c r="B11" s="27" t="s">
        <v>53</v>
      </c>
      <c r="C11" s="27"/>
      <c r="D11" s="26" t="s">
        <v>2184</v>
      </c>
      <c r="E11" s="26" t="s">
        <v>2193</v>
      </c>
      <c r="F11" s="26" t="s">
        <v>2194</v>
      </c>
      <c r="G11" s="100"/>
      <c r="H11" s="102" t="s">
        <v>2195</v>
      </c>
      <c r="I11" s="71" t="s">
        <v>114</v>
      </c>
      <c r="J11" s="71">
        <v>12000</v>
      </c>
      <c r="K11" s="115">
        <v>1</v>
      </c>
      <c r="L11" s="77">
        <f t="shared" si="1"/>
        <v>12000</v>
      </c>
      <c r="M11" s="26" t="s">
        <v>1802</v>
      </c>
      <c r="N11" s="26"/>
      <c r="O11" s="117">
        <v>2019.1</v>
      </c>
      <c r="P11" s="116">
        <f t="shared" si="2"/>
        <v>12000</v>
      </c>
      <c r="Q11" s="116">
        <f t="shared" si="3"/>
        <v>12000</v>
      </c>
      <c r="R11" s="116"/>
      <c r="S11" s="46"/>
      <c r="T11" s="1"/>
      <c r="U11" s="2"/>
      <c r="V11" s="73"/>
      <c r="W11" s="73"/>
      <c r="X11" s="73"/>
      <c r="Y11" s="73"/>
      <c r="Z11" s="31"/>
      <c r="AA11" s="31"/>
    </row>
    <row r="12" ht="24" customHeight="1" spans="1:27">
      <c r="A12" s="71">
        <v>6</v>
      </c>
      <c r="B12" s="27" t="s">
        <v>53</v>
      </c>
      <c r="C12" s="7"/>
      <c r="D12" s="26" t="s">
        <v>2184</v>
      </c>
      <c r="E12" s="26" t="s">
        <v>594</v>
      </c>
      <c r="F12" s="26" t="s">
        <v>61</v>
      </c>
      <c r="G12" s="51"/>
      <c r="H12" s="26" t="s">
        <v>2196</v>
      </c>
      <c r="I12" s="46" t="s">
        <v>64</v>
      </c>
      <c r="J12" s="7">
        <v>3499</v>
      </c>
      <c r="K12" s="46">
        <v>3</v>
      </c>
      <c r="L12" s="77">
        <f t="shared" si="1"/>
        <v>10497</v>
      </c>
      <c r="M12" s="26" t="s">
        <v>1802</v>
      </c>
      <c r="N12" s="26"/>
      <c r="O12" s="118">
        <v>2019.1</v>
      </c>
      <c r="P12" s="116">
        <f t="shared" si="2"/>
        <v>10497</v>
      </c>
      <c r="Q12" s="116">
        <f t="shared" si="3"/>
        <v>10497</v>
      </c>
      <c r="R12" s="116"/>
      <c r="S12" s="46"/>
      <c r="T12" s="1"/>
      <c r="U12" s="2"/>
      <c r="V12" s="73"/>
      <c r="W12" s="73"/>
      <c r="X12" s="73"/>
      <c r="Y12" s="73"/>
      <c r="Z12" s="31"/>
      <c r="AA12" s="31"/>
    </row>
    <row r="13" ht="24" customHeight="1" spans="1:27">
      <c r="A13" s="103" t="s">
        <v>2197</v>
      </c>
      <c r="B13" s="103"/>
      <c r="C13" s="103"/>
      <c r="D13" s="104"/>
      <c r="E13" s="103"/>
      <c r="F13" s="104"/>
      <c r="G13" s="105"/>
      <c r="H13" s="104"/>
      <c r="I13" s="104"/>
      <c r="J13" s="103"/>
      <c r="K13" s="103"/>
      <c r="L13" s="113">
        <f>SUM(L14:L26)</f>
        <v>253400</v>
      </c>
      <c r="M13" s="113"/>
      <c r="N13" s="113"/>
      <c r="O13" s="113"/>
      <c r="P13" s="119">
        <f>SUM(P14:P26)</f>
        <v>253400</v>
      </c>
      <c r="Q13" s="119">
        <f>SUM(Q14:Q26)</f>
        <v>253400</v>
      </c>
      <c r="R13" s="122">
        <f>SUM(P13-Q13)</f>
        <v>0</v>
      </c>
      <c r="S13" s="46"/>
      <c r="T13" s="1">
        <v>424</v>
      </c>
      <c r="U13" s="2"/>
      <c r="V13" s="73"/>
      <c r="W13" s="2">
        <v>300</v>
      </c>
      <c r="X13" s="2">
        <v>400</v>
      </c>
      <c r="Y13" s="2">
        <f>800+300</f>
        <v>1100</v>
      </c>
      <c r="Z13" s="31">
        <f>SUM(T13*W13+U13*X13+V13*Y13)*2*0.3</f>
        <v>76320</v>
      </c>
      <c r="AA13" s="31">
        <f>SUM(Z13-P13)</f>
        <v>-177080</v>
      </c>
    </row>
    <row r="14" ht="24" customHeight="1" spans="1:27">
      <c r="A14" s="71">
        <v>1</v>
      </c>
      <c r="B14" s="27" t="s">
        <v>53</v>
      </c>
      <c r="C14" s="27"/>
      <c r="D14" s="26" t="s">
        <v>2198</v>
      </c>
      <c r="E14" s="26" t="s">
        <v>1648</v>
      </c>
      <c r="F14" s="71" t="s">
        <v>2185</v>
      </c>
      <c r="G14" s="100"/>
      <c r="H14" s="26" t="s">
        <v>2186</v>
      </c>
      <c r="I14" s="71" t="s">
        <v>95</v>
      </c>
      <c r="J14" s="71">
        <v>12000</v>
      </c>
      <c r="K14" s="115">
        <v>1</v>
      </c>
      <c r="L14" s="77">
        <f t="shared" ref="L14:L26" si="4">J14*K14</f>
        <v>12000</v>
      </c>
      <c r="M14" s="26" t="s">
        <v>1802</v>
      </c>
      <c r="N14" s="26"/>
      <c r="O14" s="71">
        <v>2019.3</v>
      </c>
      <c r="P14" s="116">
        <v>12000</v>
      </c>
      <c r="Q14" s="116">
        <v>12000</v>
      </c>
      <c r="R14" s="123"/>
      <c r="S14" s="73"/>
      <c r="T14" s="1"/>
      <c r="U14" s="73"/>
      <c r="V14" s="73"/>
      <c r="W14" s="73"/>
      <c r="X14" s="73"/>
      <c r="Y14" s="73"/>
      <c r="Z14" s="31"/>
      <c r="AA14" s="31"/>
    </row>
    <row r="15" ht="24" customHeight="1" spans="1:27">
      <c r="A15" s="71">
        <v>2</v>
      </c>
      <c r="B15" s="27" t="s">
        <v>53</v>
      </c>
      <c r="C15" s="27"/>
      <c r="D15" s="26" t="s">
        <v>2198</v>
      </c>
      <c r="E15" s="26" t="s">
        <v>1641</v>
      </c>
      <c r="F15" s="71" t="s">
        <v>139</v>
      </c>
      <c r="G15" s="100"/>
      <c r="H15" s="26" t="s">
        <v>2199</v>
      </c>
      <c r="I15" s="71" t="s">
        <v>95</v>
      </c>
      <c r="J15" s="71">
        <v>22000</v>
      </c>
      <c r="K15" s="115">
        <v>1</v>
      </c>
      <c r="L15" s="77">
        <f t="shared" si="4"/>
        <v>22000</v>
      </c>
      <c r="M15" s="26" t="s">
        <v>1802</v>
      </c>
      <c r="N15" s="26"/>
      <c r="O15" s="71">
        <v>2019.3</v>
      </c>
      <c r="P15" s="116">
        <v>22000</v>
      </c>
      <c r="Q15" s="116">
        <v>22000</v>
      </c>
      <c r="R15" s="123"/>
      <c r="S15" s="73"/>
      <c r="T15" s="1"/>
      <c r="U15" s="73"/>
      <c r="V15" s="73"/>
      <c r="W15" s="73"/>
      <c r="X15" s="73"/>
      <c r="Y15" s="73"/>
      <c r="Z15" s="31"/>
      <c r="AA15" s="31"/>
    </row>
    <row r="16" ht="24" customHeight="1" spans="1:27">
      <c r="A16" s="71">
        <v>3</v>
      </c>
      <c r="B16" s="27" t="s">
        <v>53</v>
      </c>
      <c r="C16" s="27"/>
      <c r="D16" s="26" t="s">
        <v>2198</v>
      </c>
      <c r="E16" s="26" t="s">
        <v>1641</v>
      </c>
      <c r="F16" s="71" t="s">
        <v>1291</v>
      </c>
      <c r="G16" s="100"/>
      <c r="H16" s="26" t="s">
        <v>425</v>
      </c>
      <c r="I16" s="71" t="s">
        <v>213</v>
      </c>
      <c r="J16" s="71">
        <v>200</v>
      </c>
      <c r="K16" s="115">
        <v>40</v>
      </c>
      <c r="L16" s="77">
        <f t="shared" si="4"/>
        <v>8000</v>
      </c>
      <c r="M16" s="26"/>
      <c r="N16" s="26"/>
      <c r="O16" s="71"/>
      <c r="P16" s="116">
        <v>8000</v>
      </c>
      <c r="Q16" s="116">
        <v>8000</v>
      </c>
      <c r="R16" s="123"/>
      <c r="S16" s="73"/>
      <c r="T16" s="1"/>
      <c r="U16" s="73"/>
      <c r="V16" s="73"/>
      <c r="W16" s="73"/>
      <c r="X16" s="73"/>
      <c r="Y16" s="73"/>
      <c r="Z16" s="31"/>
      <c r="AA16" s="31"/>
    </row>
    <row r="17" ht="24" customHeight="1" spans="1:27">
      <c r="A17" s="71">
        <v>4</v>
      </c>
      <c r="B17" s="27" t="s">
        <v>53</v>
      </c>
      <c r="C17" s="27"/>
      <c r="D17" s="26" t="s">
        <v>2198</v>
      </c>
      <c r="E17" s="26" t="s">
        <v>339</v>
      </c>
      <c r="F17" s="71"/>
      <c r="G17" s="100"/>
      <c r="H17" s="26" t="s">
        <v>2200</v>
      </c>
      <c r="I17" s="71" t="s">
        <v>105</v>
      </c>
      <c r="J17" s="71">
        <v>70</v>
      </c>
      <c r="K17" s="115">
        <v>220</v>
      </c>
      <c r="L17" s="77">
        <f t="shared" si="4"/>
        <v>15400</v>
      </c>
      <c r="M17" s="26" t="s">
        <v>1802</v>
      </c>
      <c r="N17" s="26"/>
      <c r="O17" s="71">
        <v>2019.3</v>
      </c>
      <c r="P17" s="116">
        <v>15400</v>
      </c>
      <c r="Q17" s="116">
        <v>15400</v>
      </c>
      <c r="R17" s="123"/>
      <c r="S17" s="73"/>
      <c r="T17" s="1"/>
      <c r="U17" s="73"/>
      <c r="V17" s="73"/>
      <c r="W17" s="73"/>
      <c r="X17" s="73"/>
      <c r="Y17" s="73"/>
      <c r="Z17" s="31"/>
      <c r="AA17" s="31"/>
    </row>
    <row r="18" ht="24" customHeight="1" spans="1:27">
      <c r="A18" s="71">
        <v>5</v>
      </c>
      <c r="B18" s="27" t="s">
        <v>53</v>
      </c>
      <c r="C18" s="27"/>
      <c r="D18" s="26" t="s">
        <v>2198</v>
      </c>
      <c r="E18" s="26" t="s">
        <v>2191</v>
      </c>
      <c r="F18" s="71"/>
      <c r="G18" s="100"/>
      <c r="H18" s="26" t="s">
        <v>2201</v>
      </c>
      <c r="I18" s="71" t="s">
        <v>95</v>
      </c>
      <c r="J18" s="71">
        <v>20000</v>
      </c>
      <c r="K18" s="115">
        <v>1</v>
      </c>
      <c r="L18" s="77">
        <f t="shared" si="4"/>
        <v>20000</v>
      </c>
      <c r="M18" s="26" t="s">
        <v>1802</v>
      </c>
      <c r="N18" s="26"/>
      <c r="O18" s="71">
        <v>2019.3</v>
      </c>
      <c r="P18" s="116">
        <v>20000</v>
      </c>
      <c r="Q18" s="116">
        <v>20000</v>
      </c>
      <c r="R18" s="123"/>
      <c r="S18" s="73"/>
      <c r="T18" s="1"/>
      <c r="U18" s="73"/>
      <c r="V18" s="73"/>
      <c r="W18" s="73"/>
      <c r="X18" s="73"/>
      <c r="Y18" s="73"/>
      <c r="Z18" s="31"/>
      <c r="AA18" s="31"/>
    </row>
    <row r="19" ht="24" customHeight="1" spans="1:27">
      <c r="A19" s="71">
        <v>6</v>
      </c>
      <c r="B19" s="27" t="s">
        <v>53</v>
      </c>
      <c r="C19" s="27"/>
      <c r="D19" s="26" t="s">
        <v>2198</v>
      </c>
      <c r="E19" s="26" t="s">
        <v>2202</v>
      </c>
      <c r="F19" s="71" t="s">
        <v>2203</v>
      </c>
      <c r="G19" s="100"/>
      <c r="H19" s="26" t="s">
        <v>96</v>
      </c>
      <c r="I19" s="71" t="s">
        <v>64</v>
      </c>
      <c r="J19" s="71">
        <v>4000</v>
      </c>
      <c r="K19" s="115">
        <v>5</v>
      </c>
      <c r="L19" s="77">
        <f t="shared" si="4"/>
        <v>20000</v>
      </c>
      <c r="M19" s="26"/>
      <c r="N19" s="26"/>
      <c r="O19" s="71"/>
      <c r="P19" s="116">
        <v>20000</v>
      </c>
      <c r="Q19" s="116">
        <v>20000</v>
      </c>
      <c r="R19" s="123"/>
      <c r="S19" s="73"/>
      <c r="T19" s="1"/>
      <c r="U19" s="73"/>
      <c r="V19" s="73"/>
      <c r="W19" s="73"/>
      <c r="X19" s="73"/>
      <c r="Y19" s="73"/>
      <c r="Z19" s="31"/>
      <c r="AA19" s="31"/>
    </row>
    <row r="20" ht="24" customHeight="1" spans="1:27">
      <c r="A20" s="71">
        <v>7</v>
      </c>
      <c r="B20" s="27" t="s">
        <v>53</v>
      </c>
      <c r="C20" s="27"/>
      <c r="D20" s="26" t="s">
        <v>2198</v>
      </c>
      <c r="E20" s="26" t="s">
        <v>2202</v>
      </c>
      <c r="F20" s="71" t="s">
        <v>2204</v>
      </c>
      <c r="G20" s="100"/>
      <c r="H20" s="26" t="s">
        <v>1169</v>
      </c>
      <c r="I20" s="71" t="s">
        <v>64</v>
      </c>
      <c r="J20" s="71">
        <v>2500</v>
      </c>
      <c r="K20" s="115">
        <v>2</v>
      </c>
      <c r="L20" s="77">
        <f t="shared" si="4"/>
        <v>5000</v>
      </c>
      <c r="M20" s="26"/>
      <c r="N20" s="26"/>
      <c r="O20" s="71"/>
      <c r="P20" s="116">
        <v>5000</v>
      </c>
      <c r="Q20" s="116">
        <v>5000</v>
      </c>
      <c r="R20" s="123"/>
      <c r="S20" s="73"/>
      <c r="T20" s="1"/>
      <c r="U20" s="73"/>
      <c r="V20" s="73"/>
      <c r="W20" s="73"/>
      <c r="X20" s="73"/>
      <c r="Y20" s="73"/>
      <c r="Z20" s="31"/>
      <c r="AA20" s="31"/>
    </row>
    <row r="21" ht="24" customHeight="1" spans="1:27">
      <c r="A21" s="71">
        <v>8</v>
      </c>
      <c r="B21" s="27" t="s">
        <v>53</v>
      </c>
      <c r="C21" s="27"/>
      <c r="D21" s="26" t="s">
        <v>2198</v>
      </c>
      <c r="E21" s="26" t="s">
        <v>2202</v>
      </c>
      <c r="F21" s="71" t="s">
        <v>73</v>
      </c>
      <c r="G21" s="100"/>
      <c r="H21" s="26" t="s">
        <v>2205</v>
      </c>
      <c r="I21" s="71" t="s">
        <v>64</v>
      </c>
      <c r="J21" s="71">
        <v>5000</v>
      </c>
      <c r="K21" s="115">
        <v>1</v>
      </c>
      <c r="L21" s="77">
        <f t="shared" si="4"/>
        <v>5000</v>
      </c>
      <c r="M21" s="26" t="s">
        <v>1802</v>
      </c>
      <c r="N21" s="26"/>
      <c r="O21" s="71">
        <v>2019.3</v>
      </c>
      <c r="P21" s="116">
        <v>5000</v>
      </c>
      <c r="Q21" s="116">
        <v>5000</v>
      </c>
      <c r="R21" s="123"/>
      <c r="S21" s="73"/>
      <c r="T21" s="1"/>
      <c r="U21" s="73"/>
      <c r="V21" s="73"/>
      <c r="W21" s="73"/>
      <c r="X21" s="73"/>
      <c r="Y21" s="73"/>
      <c r="Z21" s="31"/>
      <c r="AA21" s="31"/>
    </row>
    <row r="22" ht="24" customHeight="1" spans="1:27">
      <c r="A22" s="71">
        <v>9</v>
      </c>
      <c r="B22" s="27" t="s">
        <v>53</v>
      </c>
      <c r="C22" s="27"/>
      <c r="D22" s="26" t="s">
        <v>2198</v>
      </c>
      <c r="E22" s="26" t="s">
        <v>1915</v>
      </c>
      <c r="F22" s="71" t="s">
        <v>769</v>
      </c>
      <c r="G22" s="100"/>
      <c r="H22" s="26" t="s">
        <v>2206</v>
      </c>
      <c r="I22" s="71" t="s">
        <v>290</v>
      </c>
      <c r="J22" s="71">
        <v>500</v>
      </c>
      <c r="K22" s="115">
        <v>40</v>
      </c>
      <c r="L22" s="77">
        <f t="shared" si="4"/>
        <v>20000</v>
      </c>
      <c r="M22" s="26" t="s">
        <v>1802</v>
      </c>
      <c r="N22" s="26"/>
      <c r="O22" s="71">
        <v>2019.9</v>
      </c>
      <c r="P22" s="116">
        <v>20000</v>
      </c>
      <c r="Q22" s="116">
        <v>20000</v>
      </c>
      <c r="R22" s="123"/>
      <c r="S22" s="73"/>
      <c r="T22" s="1"/>
      <c r="U22" s="73"/>
      <c r="V22" s="73"/>
      <c r="W22" s="73"/>
      <c r="X22" s="73"/>
      <c r="Y22" s="73"/>
      <c r="Z22" s="31"/>
      <c r="AA22" s="31"/>
    </row>
    <row r="23" ht="24" customHeight="1" spans="1:27">
      <c r="A23" s="71">
        <v>10</v>
      </c>
      <c r="B23" s="27" t="s">
        <v>53</v>
      </c>
      <c r="C23" s="27"/>
      <c r="D23" s="26" t="s">
        <v>2198</v>
      </c>
      <c r="E23" s="26" t="s">
        <v>2207</v>
      </c>
      <c r="F23" s="71" t="s">
        <v>775</v>
      </c>
      <c r="G23" s="100"/>
      <c r="H23" s="26" t="s">
        <v>2208</v>
      </c>
      <c r="I23" s="71" t="s">
        <v>102</v>
      </c>
      <c r="J23" s="71">
        <v>150</v>
      </c>
      <c r="K23" s="115">
        <v>100</v>
      </c>
      <c r="L23" s="77">
        <f t="shared" si="4"/>
        <v>15000</v>
      </c>
      <c r="M23" s="26" t="s">
        <v>1802</v>
      </c>
      <c r="N23" s="26"/>
      <c r="O23" s="71">
        <v>2019.3</v>
      </c>
      <c r="P23" s="116">
        <v>15000</v>
      </c>
      <c r="Q23" s="116">
        <v>15000</v>
      </c>
      <c r="R23" s="123"/>
      <c r="S23" s="73"/>
      <c r="T23" s="1"/>
      <c r="U23" s="73"/>
      <c r="V23" s="73"/>
      <c r="W23" s="73"/>
      <c r="X23" s="73"/>
      <c r="Y23" s="73"/>
      <c r="Z23" s="31"/>
      <c r="AA23" s="31"/>
    </row>
    <row r="24" ht="24" customHeight="1" spans="1:27">
      <c r="A24" s="71">
        <v>11</v>
      </c>
      <c r="B24" s="27" t="s">
        <v>53</v>
      </c>
      <c r="C24" s="27"/>
      <c r="D24" s="26" t="s">
        <v>2198</v>
      </c>
      <c r="E24" s="26" t="s">
        <v>2209</v>
      </c>
      <c r="F24" s="71" t="s">
        <v>775</v>
      </c>
      <c r="G24" s="100"/>
      <c r="H24" s="26" t="s">
        <v>2210</v>
      </c>
      <c r="I24" s="71" t="s">
        <v>102</v>
      </c>
      <c r="J24" s="71">
        <v>240</v>
      </c>
      <c r="K24" s="115">
        <v>200</v>
      </c>
      <c r="L24" s="77">
        <f t="shared" si="4"/>
        <v>48000</v>
      </c>
      <c r="M24" s="26" t="s">
        <v>1802</v>
      </c>
      <c r="N24" s="26"/>
      <c r="O24" s="71">
        <v>2019.9</v>
      </c>
      <c r="P24" s="116">
        <v>48000</v>
      </c>
      <c r="Q24" s="116">
        <v>48000</v>
      </c>
      <c r="R24" s="123"/>
      <c r="S24" s="73"/>
      <c r="T24" s="1"/>
      <c r="U24" s="73"/>
      <c r="V24" s="73"/>
      <c r="W24" s="73"/>
      <c r="X24" s="73"/>
      <c r="Y24" s="73"/>
      <c r="Z24" s="31"/>
      <c r="AA24" s="31"/>
    </row>
    <row r="25" ht="24" customHeight="1" spans="1:27">
      <c r="A25" s="71">
        <v>12</v>
      </c>
      <c r="B25" s="27" t="s">
        <v>53</v>
      </c>
      <c r="C25" s="27"/>
      <c r="D25" s="26" t="s">
        <v>2198</v>
      </c>
      <c r="E25" s="26" t="s">
        <v>2211</v>
      </c>
      <c r="F25" s="71" t="s">
        <v>775</v>
      </c>
      <c r="G25" s="100"/>
      <c r="H25" s="26" t="s">
        <v>2212</v>
      </c>
      <c r="I25" s="71" t="s">
        <v>290</v>
      </c>
      <c r="J25" s="71">
        <v>500</v>
      </c>
      <c r="K25" s="115">
        <v>30</v>
      </c>
      <c r="L25" s="77">
        <f t="shared" si="4"/>
        <v>15000</v>
      </c>
      <c r="M25" s="26" t="s">
        <v>1802</v>
      </c>
      <c r="N25" s="26"/>
      <c r="O25" s="71">
        <v>2019.9</v>
      </c>
      <c r="P25" s="116">
        <v>15000</v>
      </c>
      <c r="Q25" s="116">
        <v>15000</v>
      </c>
      <c r="R25" s="123"/>
      <c r="S25" s="73"/>
      <c r="T25" s="1"/>
      <c r="U25" s="73"/>
      <c r="V25" s="73"/>
      <c r="W25" s="73"/>
      <c r="X25" s="73"/>
      <c r="Y25" s="73"/>
      <c r="Z25" s="31"/>
      <c r="AA25" s="31"/>
    </row>
    <row r="26" ht="24" customHeight="1" spans="1:27">
      <c r="A26" s="71">
        <v>13</v>
      </c>
      <c r="B26" s="27" t="s">
        <v>53</v>
      </c>
      <c r="C26" s="27"/>
      <c r="D26" s="26" t="s">
        <v>2198</v>
      </c>
      <c r="E26" s="26" t="s">
        <v>898</v>
      </c>
      <c r="F26" s="71" t="s">
        <v>2213</v>
      </c>
      <c r="G26" s="100"/>
      <c r="H26" s="26" t="s">
        <v>2214</v>
      </c>
      <c r="I26" s="71" t="s">
        <v>989</v>
      </c>
      <c r="J26" s="71">
        <v>9600</v>
      </c>
      <c r="K26" s="26">
        <v>5</v>
      </c>
      <c r="L26" s="77">
        <f t="shared" si="4"/>
        <v>48000</v>
      </c>
      <c r="M26" s="26" t="s">
        <v>1802</v>
      </c>
      <c r="N26" s="26"/>
      <c r="O26" s="71">
        <v>2019.3</v>
      </c>
      <c r="P26" s="116">
        <v>48000</v>
      </c>
      <c r="Q26" s="116">
        <v>48000</v>
      </c>
      <c r="R26" s="123"/>
      <c r="S26" s="73"/>
      <c r="T26" s="1"/>
      <c r="U26" s="73"/>
      <c r="V26" s="73"/>
      <c r="W26" s="73"/>
      <c r="X26" s="73"/>
      <c r="Y26" s="73"/>
      <c r="Z26" s="31"/>
      <c r="AA26" s="31"/>
    </row>
    <row r="27" ht="24" customHeight="1" spans="1:27">
      <c r="A27" s="106" t="s">
        <v>2215</v>
      </c>
      <c r="B27" s="106"/>
      <c r="C27" s="106"/>
      <c r="D27" s="106"/>
      <c r="E27" s="106"/>
      <c r="F27" s="107"/>
      <c r="G27" s="108"/>
      <c r="H27" s="109"/>
      <c r="I27" s="107"/>
      <c r="J27" s="106"/>
      <c r="K27" s="107"/>
      <c r="L27" s="120">
        <f>SUM(L28:L34)</f>
        <v>35380</v>
      </c>
      <c r="M27" s="120"/>
      <c r="N27" s="120"/>
      <c r="O27" s="120"/>
      <c r="P27" s="44">
        <f>SUM(P28:P34)</f>
        <v>35380</v>
      </c>
      <c r="Q27" s="44">
        <f>SUM(Q28:Q34)</f>
        <v>35380</v>
      </c>
      <c r="R27" s="124"/>
      <c r="S27" s="125"/>
      <c r="T27" s="126"/>
      <c r="U27" s="125"/>
      <c r="V27" s="125"/>
      <c r="W27" s="125"/>
      <c r="X27" s="125"/>
      <c r="Y27" s="125"/>
      <c r="Z27" s="127"/>
      <c r="AA27" s="127"/>
    </row>
    <row r="28" ht="24" customHeight="1" spans="1:27">
      <c r="A28" s="106">
        <v>1</v>
      </c>
      <c r="B28" s="27" t="s">
        <v>53</v>
      </c>
      <c r="C28" s="106"/>
      <c r="D28" s="11" t="s">
        <v>2215</v>
      </c>
      <c r="E28" s="11" t="s">
        <v>115</v>
      </c>
      <c r="F28" s="110" t="s">
        <v>350</v>
      </c>
      <c r="G28" s="91"/>
      <c r="H28" s="11" t="s">
        <v>2216</v>
      </c>
      <c r="I28" s="46" t="s">
        <v>64</v>
      </c>
      <c r="J28" s="46">
        <v>1980</v>
      </c>
      <c r="K28" s="51">
        <v>1</v>
      </c>
      <c r="L28" s="77">
        <f t="shared" ref="L28:L34" si="5">J28*K28</f>
        <v>1980</v>
      </c>
      <c r="M28" s="26" t="s">
        <v>65</v>
      </c>
      <c r="N28" s="26"/>
      <c r="O28" s="71">
        <v>2019.02</v>
      </c>
      <c r="P28" s="44">
        <v>1980</v>
      </c>
      <c r="Q28" s="44">
        <v>1980</v>
      </c>
      <c r="R28" s="124"/>
      <c r="S28" s="125"/>
      <c r="T28" s="126"/>
      <c r="U28" s="125"/>
      <c r="V28" s="125"/>
      <c r="W28" s="125"/>
      <c r="X28" s="125"/>
      <c r="Y28" s="125"/>
      <c r="Z28" s="127"/>
      <c r="AA28" s="127"/>
    </row>
    <row r="29" ht="24" customHeight="1" spans="1:27">
      <c r="A29" s="106">
        <v>2</v>
      </c>
      <c r="B29" s="27" t="s">
        <v>53</v>
      </c>
      <c r="C29" s="106"/>
      <c r="D29" s="11" t="s">
        <v>2215</v>
      </c>
      <c r="E29" s="11" t="s">
        <v>2217</v>
      </c>
      <c r="F29" s="110" t="s">
        <v>2218</v>
      </c>
      <c r="G29" s="91"/>
      <c r="H29" s="11" t="s">
        <v>2219</v>
      </c>
      <c r="I29" s="46" t="s">
        <v>95</v>
      </c>
      <c r="J29" s="46">
        <v>4500</v>
      </c>
      <c r="K29" s="51">
        <v>1</v>
      </c>
      <c r="L29" s="77">
        <f t="shared" si="5"/>
        <v>4500</v>
      </c>
      <c r="M29" s="26" t="s">
        <v>65</v>
      </c>
      <c r="N29" s="26"/>
      <c r="O29" s="71">
        <v>2019.03</v>
      </c>
      <c r="P29" s="44">
        <v>4500</v>
      </c>
      <c r="Q29" s="44">
        <v>4500</v>
      </c>
      <c r="R29" s="124"/>
      <c r="S29" s="125"/>
      <c r="T29" s="126"/>
      <c r="U29" s="125"/>
      <c r="V29" s="125"/>
      <c r="W29" s="125"/>
      <c r="X29" s="125"/>
      <c r="Y29" s="125"/>
      <c r="Z29" s="127"/>
      <c r="AA29" s="127"/>
    </row>
    <row r="30" ht="24" customHeight="1" spans="1:27">
      <c r="A30" s="106">
        <v>3</v>
      </c>
      <c r="B30" s="27" t="s">
        <v>53</v>
      </c>
      <c r="C30" s="106"/>
      <c r="D30" s="11" t="s">
        <v>2215</v>
      </c>
      <c r="E30" s="111" t="s">
        <v>2220</v>
      </c>
      <c r="F30" s="27" t="s">
        <v>2185</v>
      </c>
      <c r="G30" s="112"/>
      <c r="H30" s="111" t="s">
        <v>2221</v>
      </c>
      <c r="I30" s="46" t="s">
        <v>1923</v>
      </c>
      <c r="J30" s="46">
        <v>300</v>
      </c>
      <c r="K30" s="51">
        <v>10</v>
      </c>
      <c r="L30" s="77">
        <f t="shared" si="5"/>
        <v>3000</v>
      </c>
      <c r="M30" s="26" t="s">
        <v>65</v>
      </c>
      <c r="N30" s="26"/>
      <c r="O30" s="71">
        <v>2019.05</v>
      </c>
      <c r="P30" s="44">
        <v>3000</v>
      </c>
      <c r="Q30" s="44">
        <v>3000</v>
      </c>
      <c r="R30" s="124"/>
      <c r="S30" s="125"/>
      <c r="T30" s="126"/>
      <c r="U30" s="125"/>
      <c r="V30" s="125"/>
      <c r="W30" s="125"/>
      <c r="X30" s="125"/>
      <c r="Y30" s="125"/>
      <c r="Z30" s="127"/>
      <c r="AA30" s="127"/>
    </row>
    <row r="31" ht="24" customHeight="1" spans="1:27">
      <c r="A31" s="106">
        <v>4</v>
      </c>
      <c r="B31" s="27" t="s">
        <v>53</v>
      </c>
      <c r="C31" s="106"/>
      <c r="D31" s="11" t="s">
        <v>2215</v>
      </c>
      <c r="E31" s="111" t="s">
        <v>767</v>
      </c>
      <c r="F31" s="27" t="s">
        <v>170</v>
      </c>
      <c r="G31" s="112"/>
      <c r="H31" s="111" t="s">
        <v>2222</v>
      </c>
      <c r="I31" s="46" t="s">
        <v>290</v>
      </c>
      <c r="J31" s="46">
        <v>400</v>
      </c>
      <c r="K31" s="51">
        <v>19</v>
      </c>
      <c r="L31" s="77">
        <f t="shared" si="5"/>
        <v>7600</v>
      </c>
      <c r="M31" s="26" t="s">
        <v>65</v>
      </c>
      <c r="N31" s="26"/>
      <c r="O31" s="71">
        <v>2019.09</v>
      </c>
      <c r="P31" s="44">
        <v>7600</v>
      </c>
      <c r="Q31" s="44">
        <v>7600</v>
      </c>
      <c r="R31" s="124"/>
      <c r="S31" s="125"/>
      <c r="T31" s="126"/>
      <c r="U31" s="125"/>
      <c r="V31" s="125"/>
      <c r="W31" s="125"/>
      <c r="X31" s="125"/>
      <c r="Y31" s="125"/>
      <c r="Z31" s="127"/>
      <c r="AA31" s="127"/>
    </row>
    <row r="32" ht="24" customHeight="1" spans="1:27">
      <c r="A32" s="106">
        <v>5</v>
      </c>
      <c r="B32" s="27" t="s">
        <v>53</v>
      </c>
      <c r="C32" s="106"/>
      <c r="D32" s="11" t="s">
        <v>2215</v>
      </c>
      <c r="E32" s="11" t="s">
        <v>1206</v>
      </c>
      <c r="F32" s="110" t="s">
        <v>2223</v>
      </c>
      <c r="G32" s="91"/>
      <c r="H32" s="11" t="s">
        <v>1260</v>
      </c>
      <c r="I32" s="46" t="s">
        <v>105</v>
      </c>
      <c r="J32" s="46">
        <v>2000</v>
      </c>
      <c r="K32" s="51">
        <v>1</v>
      </c>
      <c r="L32" s="77">
        <f t="shared" si="5"/>
        <v>2000</v>
      </c>
      <c r="M32" s="26" t="s">
        <v>65</v>
      </c>
      <c r="N32" s="26"/>
      <c r="O32" s="71">
        <v>2019.09</v>
      </c>
      <c r="P32" s="44">
        <v>2000</v>
      </c>
      <c r="Q32" s="44">
        <v>2000</v>
      </c>
      <c r="R32" s="124"/>
      <c r="S32" s="125"/>
      <c r="T32" s="126"/>
      <c r="U32" s="125"/>
      <c r="V32" s="125"/>
      <c r="W32" s="125"/>
      <c r="X32" s="125"/>
      <c r="Y32" s="125"/>
      <c r="Z32" s="127"/>
      <c r="AA32" s="127"/>
    </row>
    <row r="33" ht="24" customHeight="1" spans="1:27">
      <c r="A33" s="106">
        <v>6</v>
      </c>
      <c r="B33" s="27" t="s">
        <v>53</v>
      </c>
      <c r="C33" s="7"/>
      <c r="D33" s="11" t="s">
        <v>2215</v>
      </c>
      <c r="E33" s="11" t="s">
        <v>2224</v>
      </c>
      <c r="F33" s="110"/>
      <c r="G33" s="91"/>
      <c r="H33" s="11" t="s">
        <v>2225</v>
      </c>
      <c r="I33" s="46" t="s">
        <v>89</v>
      </c>
      <c r="J33" s="46">
        <v>1500</v>
      </c>
      <c r="K33" s="51">
        <v>5</v>
      </c>
      <c r="L33" s="77">
        <f t="shared" si="5"/>
        <v>7500</v>
      </c>
      <c r="M33" s="26" t="s">
        <v>65</v>
      </c>
      <c r="N33" s="26"/>
      <c r="O33" s="71">
        <v>2019.1</v>
      </c>
      <c r="P33" s="44">
        <v>7500</v>
      </c>
      <c r="Q33" s="44">
        <v>7500</v>
      </c>
      <c r="R33" s="116"/>
      <c r="S33" s="73"/>
      <c r="T33" s="1"/>
      <c r="U33" s="73"/>
      <c r="V33" s="73"/>
      <c r="W33" s="73"/>
      <c r="X33" s="73"/>
      <c r="Y33" s="73"/>
      <c r="Z33" s="31"/>
      <c r="AA33" s="31"/>
    </row>
    <row r="34" ht="24" customHeight="1" spans="1:27">
      <c r="A34" s="106">
        <v>7</v>
      </c>
      <c r="B34" s="27" t="s">
        <v>53</v>
      </c>
      <c r="C34" s="7"/>
      <c r="D34" s="11" t="s">
        <v>2215</v>
      </c>
      <c r="E34" s="11" t="s">
        <v>2226</v>
      </c>
      <c r="F34" s="110"/>
      <c r="G34" s="91"/>
      <c r="H34" s="11" t="s">
        <v>2227</v>
      </c>
      <c r="I34" s="46" t="s">
        <v>989</v>
      </c>
      <c r="J34" s="46">
        <v>8800</v>
      </c>
      <c r="K34" s="51">
        <v>1</v>
      </c>
      <c r="L34" s="77">
        <f t="shared" si="5"/>
        <v>8800</v>
      </c>
      <c r="M34" s="26" t="s">
        <v>65</v>
      </c>
      <c r="N34" s="26"/>
      <c r="O34" s="71">
        <v>2019.1</v>
      </c>
      <c r="P34" s="44">
        <v>8800</v>
      </c>
      <c r="Q34" s="44">
        <v>8800</v>
      </c>
      <c r="R34" s="116"/>
      <c r="S34" s="73"/>
      <c r="T34" s="1"/>
      <c r="U34" s="73"/>
      <c r="V34" s="73"/>
      <c r="W34" s="73"/>
      <c r="X34" s="73"/>
      <c r="Y34" s="73"/>
      <c r="Z34" s="31"/>
      <c r="AA34" s="31"/>
    </row>
    <row r="35" ht="24" customHeight="1" spans="1:27">
      <c r="A35" s="7" t="s">
        <v>2228</v>
      </c>
      <c r="B35" s="7"/>
      <c r="C35" s="7"/>
      <c r="D35" s="7"/>
      <c r="E35" s="7"/>
      <c r="F35" s="46"/>
      <c r="G35" s="51"/>
      <c r="H35" s="11"/>
      <c r="I35" s="46"/>
      <c r="J35" s="7"/>
      <c r="K35" s="46"/>
      <c r="L35" s="94">
        <f>SUM(L36:L39)</f>
        <v>27080</v>
      </c>
      <c r="M35" s="94"/>
      <c r="N35" s="94"/>
      <c r="O35" s="94"/>
      <c r="P35" s="44">
        <f>SUM(P36:P39)</f>
        <v>27080</v>
      </c>
      <c r="Q35" s="44">
        <f>SUM(Q36:Q39)</f>
        <v>27080</v>
      </c>
      <c r="R35" s="123"/>
      <c r="S35" s="73"/>
      <c r="T35" s="1"/>
      <c r="U35" s="73"/>
      <c r="V35" s="73"/>
      <c r="W35" s="73"/>
      <c r="X35" s="73"/>
      <c r="Y35" s="73"/>
      <c r="Z35" s="31"/>
      <c r="AA35" s="31"/>
    </row>
    <row r="36" ht="24" customHeight="1" spans="1:27">
      <c r="A36" s="71">
        <v>1</v>
      </c>
      <c r="B36" s="27" t="s">
        <v>53</v>
      </c>
      <c r="C36" s="110"/>
      <c r="D36" s="11" t="s">
        <v>2228</v>
      </c>
      <c r="E36" s="11" t="s">
        <v>2229</v>
      </c>
      <c r="F36" s="110"/>
      <c r="G36" s="91"/>
      <c r="H36" s="11" t="s">
        <v>2230</v>
      </c>
      <c r="I36" s="46" t="s">
        <v>64</v>
      </c>
      <c r="J36" s="46">
        <v>5000</v>
      </c>
      <c r="K36" s="51">
        <v>1</v>
      </c>
      <c r="L36" s="77">
        <f>J36*K36</f>
        <v>5000</v>
      </c>
      <c r="M36" s="26" t="s">
        <v>65</v>
      </c>
      <c r="N36" s="26"/>
      <c r="O36" s="71">
        <v>2019.5</v>
      </c>
      <c r="P36" s="116">
        <v>5000</v>
      </c>
      <c r="Q36" s="116">
        <v>5000</v>
      </c>
      <c r="R36" s="123"/>
      <c r="S36" s="73"/>
      <c r="T36" s="1"/>
      <c r="U36" s="73"/>
      <c r="V36" s="73"/>
      <c r="W36" s="73"/>
      <c r="X36" s="73"/>
      <c r="Y36" s="73"/>
      <c r="Z36" s="31"/>
      <c r="AA36" s="31"/>
    </row>
    <row r="37" ht="24" customHeight="1" spans="1:27">
      <c r="A37" s="71">
        <v>2</v>
      </c>
      <c r="B37" s="27" t="s">
        <v>53</v>
      </c>
      <c r="C37" s="110"/>
      <c r="D37" s="11" t="s">
        <v>2228</v>
      </c>
      <c r="E37" s="11" t="s">
        <v>2231</v>
      </c>
      <c r="F37" s="110"/>
      <c r="G37" s="91"/>
      <c r="H37" s="11" t="s">
        <v>2232</v>
      </c>
      <c r="I37" s="46" t="s">
        <v>102</v>
      </c>
      <c r="J37" s="46">
        <v>240</v>
      </c>
      <c r="K37" s="51">
        <v>22</v>
      </c>
      <c r="L37" s="77">
        <f>J37*K37</f>
        <v>5280</v>
      </c>
      <c r="M37" s="26" t="s">
        <v>65</v>
      </c>
      <c r="N37" s="26"/>
      <c r="O37" s="71">
        <v>2019.6</v>
      </c>
      <c r="P37" s="116">
        <v>5280</v>
      </c>
      <c r="Q37" s="116">
        <v>5280</v>
      </c>
      <c r="R37" s="123"/>
      <c r="S37" s="73"/>
      <c r="T37" s="1"/>
      <c r="U37" s="73"/>
      <c r="V37" s="73"/>
      <c r="W37" s="73"/>
      <c r="X37" s="73"/>
      <c r="Y37" s="73"/>
      <c r="Z37" s="31"/>
      <c r="AA37" s="31"/>
    </row>
    <row r="38" ht="24" customHeight="1" spans="1:27">
      <c r="A38" s="71">
        <v>3</v>
      </c>
      <c r="B38" s="27" t="s">
        <v>53</v>
      </c>
      <c r="C38" s="110"/>
      <c r="D38" s="11" t="s">
        <v>2228</v>
      </c>
      <c r="E38" s="11" t="s">
        <v>2233</v>
      </c>
      <c r="F38" s="110"/>
      <c r="G38" s="91"/>
      <c r="H38" s="11" t="s">
        <v>2234</v>
      </c>
      <c r="I38" s="46" t="s">
        <v>102</v>
      </c>
      <c r="J38" s="46">
        <v>240</v>
      </c>
      <c r="K38" s="51">
        <v>45</v>
      </c>
      <c r="L38" s="77">
        <f>J38*K38</f>
        <v>10800</v>
      </c>
      <c r="M38" s="26" t="s">
        <v>65</v>
      </c>
      <c r="N38" s="26"/>
      <c r="O38" s="71">
        <v>2019.9</v>
      </c>
      <c r="P38" s="116">
        <v>10800</v>
      </c>
      <c r="Q38" s="116">
        <v>10800</v>
      </c>
      <c r="R38" s="123"/>
      <c r="S38" s="73"/>
      <c r="T38" s="1"/>
      <c r="U38" s="73"/>
      <c r="V38" s="73"/>
      <c r="W38" s="73"/>
      <c r="X38" s="73"/>
      <c r="Y38" s="73"/>
      <c r="Z38" s="31"/>
      <c r="AA38" s="31"/>
    </row>
    <row r="39" ht="24" customHeight="1" spans="1:27">
      <c r="A39" s="71">
        <v>4</v>
      </c>
      <c r="B39" s="27" t="s">
        <v>53</v>
      </c>
      <c r="C39" s="110"/>
      <c r="D39" s="11" t="s">
        <v>2228</v>
      </c>
      <c r="E39" s="11" t="s">
        <v>2229</v>
      </c>
      <c r="F39" s="110"/>
      <c r="G39" s="91"/>
      <c r="H39" s="11" t="s">
        <v>2235</v>
      </c>
      <c r="I39" s="46" t="s">
        <v>989</v>
      </c>
      <c r="J39" s="46">
        <v>3000</v>
      </c>
      <c r="K39" s="51">
        <v>2</v>
      </c>
      <c r="L39" s="77">
        <f>J39*K39</f>
        <v>6000</v>
      </c>
      <c r="M39" s="26" t="s">
        <v>65</v>
      </c>
      <c r="N39" s="26"/>
      <c r="O39" s="71">
        <v>2019.9</v>
      </c>
      <c r="P39" s="116">
        <v>6000</v>
      </c>
      <c r="Q39" s="116">
        <v>6000</v>
      </c>
      <c r="R39" s="123"/>
      <c r="S39" s="73"/>
      <c r="T39" s="1"/>
      <c r="U39" s="73"/>
      <c r="V39" s="73"/>
      <c r="W39" s="73"/>
      <c r="X39" s="73"/>
      <c r="Y39" s="73"/>
      <c r="Z39" s="31"/>
      <c r="AA39" s="31"/>
    </row>
    <row r="40" ht="24" customHeight="1" spans="1:27">
      <c r="A40" s="7" t="s">
        <v>2236</v>
      </c>
      <c r="B40" s="7"/>
      <c r="C40" s="7"/>
      <c r="D40" s="7"/>
      <c r="E40" s="7"/>
      <c r="F40" s="46"/>
      <c r="G40" s="51"/>
      <c r="H40" s="11"/>
      <c r="I40" s="46"/>
      <c r="J40" s="7"/>
      <c r="K40" s="46"/>
      <c r="L40" s="94">
        <f>SUM(L41:L46)</f>
        <v>57600</v>
      </c>
      <c r="M40" s="94"/>
      <c r="N40" s="94"/>
      <c r="O40" s="94"/>
      <c r="P40" s="44">
        <f>SUM(P41:P46)</f>
        <v>57600</v>
      </c>
      <c r="Q40" s="44">
        <f>SUM(Q41:Q46)</f>
        <v>57600</v>
      </c>
      <c r="R40" s="123"/>
      <c r="S40" s="73"/>
      <c r="T40" s="1"/>
      <c r="U40" s="73"/>
      <c r="V40" s="73"/>
      <c r="W40" s="73"/>
      <c r="X40" s="73"/>
      <c r="Y40" s="73"/>
      <c r="Z40" s="31"/>
      <c r="AA40" s="31"/>
    </row>
    <row r="41" ht="24" customHeight="1" spans="1:27">
      <c r="A41" s="7">
        <v>1</v>
      </c>
      <c r="B41" s="27" t="s">
        <v>53</v>
      </c>
      <c r="C41" s="7"/>
      <c r="D41" s="46" t="s">
        <v>2182</v>
      </c>
      <c r="E41" s="46" t="s">
        <v>504</v>
      </c>
      <c r="F41" s="11" t="s">
        <v>505</v>
      </c>
      <c r="G41" s="91" t="s">
        <v>62</v>
      </c>
      <c r="H41" s="46" t="s">
        <v>506</v>
      </c>
      <c r="I41" s="46" t="s">
        <v>507</v>
      </c>
      <c r="J41" s="46">
        <v>1600</v>
      </c>
      <c r="K41" s="46">
        <v>1</v>
      </c>
      <c r="L41" s="77">
        <f t="shared" ref="L41:L46" si="6">J41*K41</f>
        <v>1600</v>
      </c>
      <c r="M41" s="11" t="s">
        <v>65</v>
      </c>
      <c r="N41" s="11"/>
      <c r="O41" s="46" t="s">
        <v>2237</v>
      </c>
      <c r="P41" s="44">
        <v>1600</v>
      </c>
      <c r="Q41" s="44">
        <f t="shared" ref="Q41:Q46" si="7">L41</f>
        <v>1600</v>
      </c>
      <c r="R41" s="123"/>
      <c r="S41" s="73"/>
      <c r="T41" s="1"/>
      <c r="U41" s="73"/>
      <c r="V41" s="73"/>
      <c r="W41" s="73"/>
      <c r="X41" s="73"/>
      <c r="Y41" s="73"/>
      <c r="Z41" s="31"/>
      <c r="AA41" s="31"/>
    </row>
    <row r="42" ht="24" customHeight="1" spans="1:27">
      <c r="A42" s="7">
        <v>2</v>
      </c>
      <c r="B42" s="27" t="s">
        <v>53</v>
      </c>
      <c r="C42" s="7"/>
      <c r="D42" s="46" t="s">
        <v>2182</v>
      </c>
      <c r="E42" s="11" t="s">
        <v>2238</v>
      </c>
      <c r="F42" s="11" t="s">
        <v>460</v>
      </c>
      <c r="G42" s="91" t="s">
        <v>62</v>
      </c>
      <c r="H42" s="11" t="s">
        <v>482</v>
      </c>
      <c r="I42" s="11" t="s">
        <v>483</v>
      </c>
      <c r="J42" s="11">
        <v>1800</v>
      </c>
      <c r="K42" s="11">
        <v>2</v>
      </c>
      <c r="L42" s="77">
        <f t="shared" si="6"/>
        <v>3600</v>
      </c>
      <c r="M42" s="11" t="s">
        <v>65</v>
      </c>
      <c r="N42" s="11"/>
      <c r="O42" s="46" t="s">
        <v>2237</v>
      </c>
      <c r="P42" s="44">
        <v>3600</v>
      </c>
      <c r="Q42" s="44">
        <f t="shared" si="7"/>
        <v>3600</v>
      </c>
      <c r="R42" s="123"/>
      <c r="S42" s="73"/>
      <c r="T42" s="1"/>
      <c r="U42" s="73"/>
      <c r="V42" s="73"/>
      <c r="W42" s="73"/>
      <c r="X42" s="73"/>
      <c r="Y42" s="73"/>
      <c r="Z42" s="31"/>
      <c r="AA42" s="31"/>
    </row>
    <row r="43" ht="24" customHeight="1" spans="1:27">
      <c r="A43" s="7">
        <v>3</v>
      </c>
      <c r="B43" s="27" t="s">
        <v>53</v>
      </c>
      <c r="C43" s="7"/>
      <c r="D43" s="46" t="s">
        <v>2182</v>
      </c>
      <c r="E43" s="11" t="s">
        <v>467</v>
      </c>
      <c r="F43" s="11" t="s">
        <v>61</v>
      </c>
      <c r="G43" s="91" t="s">
        <v>62</v>
      </c>
      <c r="H43" s="11" t="s">
        <v>468</v>
      </c>
      <c r="I43" s="11" t="s">
        <v>469</v>
      </c>
      <c r="J43" s="11">
        <v>3200</v>
      </c>
      <c r="K43" s="11">
        <v>2</v>
      </c>
      <c r="L43" s="77">
        <f t="shared" si="6"/>
        <v>6400</v>
      </c>
      <c r="M43" s="11" t="s">
        <v>65</v>
      </c>
      <c r="N43" s="11"/>
      <c r="O43" s="46" t="s">
        <v>2239</v>
      </c>
      <c r="P43" s="44">
        <v>6400</v>
      </c>
      <c r="Q43" s="44">
        <f t="shared" si="7"/>
        <v>6400</v>
      </c>
      <c r="R43" s="123"/>
      <c r="S43" s="73"/>
      <c r="T43" s="1"/>
      <c r="U43" s="73"/>
      <c r="V43" s="73"/>
      <c r="W43" s="73"/>
      <c r="X43" s="73"/>
      <c r="Y43" s="73"/>
      <c r="Z43" s="31"/>
      <c r="AA43" s="31"/>
    </row>
    <row r="44" ht="24" customHeight="1" spans="1:27">
      <c r="A44" s="7">
        <v>4</v>
      </c>
      <c r="B44" s="27" t="s">
        <v>53</v>
      </c>
      <c r="C44" s="7"/>
      <c r="D44" s="46" t="s">
        <v>2182</v>
      </c>
      <c r="E44" s="11" t="s">
        <v>467</v>
      </c>
      <c r="F44" s="11" t="s">
        <v>61</v>
      </c>
      <c r="G44" s="91" t="s">
        <v>62</v>
      </c>
      <c r="H44" s="11" t="s">
        <v>2240</v>
      </c>
      <c r="I44" s="11" t="s">
        <v>2241</v>
      </c>
      <c r="J44" s="11">
        <v>5000</v>
      </c>
      <c r="K44" s="11">
        <v>2</v>
      </c>
      <c r="L44" s="77">
        <f t="shared" si="6"/>
        <v>10000</v>
      </c>
      <c r="M44" s="11" t="s">
        <v>65</v>
      </c>
      <c r="N44" s="11"/>
      <c r="O44" s="46">
        <v>2019.6</v>
      </c>
      <c r="P44" s="44">
        <v>10000</v>
      </c>
      <c r="Q44" s="44">
        <f t="shared" si="7"/>
        <v>10000</v>
      </c>
      <c r="R44" s="123"/>
      <c r="S44" s="73"/>
      <c r="T44" s="1"/>
      <c r="U44" s="73"/>
      <c r="V44" s="73"/>
      <c r="W44" s="73"/>
      <c r="X44" s="73"/>
      <c r="Y44" s="73"/>
      <c r="Z44" s="31"/>
      <c r="AA44" s="31"/>
    </row>
    <row r="45" ht="24" customHeight="1" spans="1:27">
      <c r="A45" s="7">
        <v>5</v>
      </c>
      <c r="B45" s="27" t="s">
        <v>53</v>
      </c>
      <c r="C45" s="7"/>
      <c r="D45" s="46" t="s">
        <v>2182</v>
      </c>
      <c r="E45" s="11" t="s">
        <v>174</v>
      </c>
      <c r="F45" s="11" t="s">
        <v>761</v>
      </c>
      <c r="G45" s="91"/>
      <c r="H45" s="11" t="s">
        <v>2242</v>
      </c>
      <c r="I45" s="11" t="s">
        <v>290</v>
      </c>
      <c r="J45" s="11">
        <v>120</v>
      </c>
      <c r="K45" s="11">
        <v>200</v>
      </c>
      <c r="L45" s="77">
        <f t="shared" si="6"/>
        <v>24000</v>
      </c>
      <c r="M45" s="11" t="s">
        <v>65</v>
      </c>
      <c r="N45" s="11"/>
      <c r="O45" s="46" t="s">
        <v>1689</v>
      </c>
      <c r="P45" s="44">
        <v>24000</v>
      </c>
      <c r="Q45" s="44">
        <f t="shared" si="7"/>
        <v>24000</v>
      </c>
      <c r="R45" s="123"/>
      <c r="S45" s="73"/>
      <c r="T45" s="1"/>
      <c r="U45" s="73"/>
      <c r="V45" s="73"/>
      <c r="W45" s="73"/>
      <c r="X45" s="73"/>
      <c r="Y45" s="73"/>
      <c r="Z45" s="31"/>
      <c r="AA45" s="31"/>
    </row>
    <row r="46" ht="24" customHeight="1" spans="1:27">
      <c r="A46" s="7">
        <v>6</v>
      </c>
      <c r="B46" s="27" t="s">
        <v>53</v>
      </c>
      <c r="C46" s="7"/>
      <c r="D46" s="46" t="s">
        <v>2182</v>
      </c>
      <c r="E46" s="11" t="s">
        <v>174</v>
      </c>
      <c r="F46" s="11" t="s">
        <v>568</v>
      </c>
      <c r="G46" s="91"/>
      <c r="H46" s="11" t="s">
        <v>2243</v>
      </c>
      <c r="I46" s="11" t="s">
        <v>571</v>
      </c>
      <c r="J46" s="11">
        <v>500</v>
      </c>
      <c r="K46" s="11">
        <v>24</v>
      </c>
      <c r="L46" s="77">
        <f t="shared" si="6"/>
        <v>12000</v>
      </c>
      <c r="M46" s="11" t="s">
        <v>65</v>
      </c>
      <c r="N46" s="11"/>
      <c r="O46" s="46" t="s">
        <v>2244</v>
      </c>
      <c r="P46" s="44">
        <v>12000</v>
      </c>
      <c r="Q46" s="44">
        <f t="shared" si="7"/>
        <v>12000</v>
      </c>
      <c r="R46" s="123"/>
      <c r="S46" s="73"/>
      <c r="T46" s="1"/>
      <c r="U46" s="73"/>
      <c r="V46" s="73"/>
      <c r="W46" s="73"/>
      <c r="X46" s="73"/>
      <c r="Y46" s="73"/>
      <c r="Z46" s="31"/>
      <c r="AA46" s="31"/>
    </row>
    <row r="47" ht="24" customHeight="1" spans="1:27">
      <c r="A47" s="7" t="s">
        <v>2245</v>
      </c>
      <c r="B47" s="7"/>
      <c r="C47" s="7"/>
      <c r="D47" s="7"/>
      <c r="E47" s="7"/>
      <c r="F47" s="46"/>
      <c r="G47" s="51"/>
      <c r="H47" s="11"/>
      <c r="I47" s="46"/>
      <c r="J47" s="7"/>
      <c r="K47" s="46"/>
      <c r="L47" s="94">
        <f>SUM(L48:L54)</f>
        <v>20336</v>
      </c>
      <c r="M47" s="94"/>
      <c r="N47" s="94"/>
      <c r="O47" s="94"/>
      <c r="P47" s="44">
        <f>SUM(P48:P54)</f>
        <v>20336</v>
      </c>
      <c r="Q47" s="44">
        <f>SUM(Q48:Q54)</f>
        <v>20336</v>
      </c>
      <c r="R47" s="123"/>
      <c r="S47" s="73"/>
      <c r="T47" s="1"/>
      <c r="U47" s="73"/>
      <c r="V47" s="73"/>
      <c r="W47" s="73"/>
      <c r="X47" s="73"/>
      <c r="Y47" s="73"/>
      <c r="Z47" s="31"/>
      <c r="AA47" s="31"/>
    </row>
    <row r="48" ht="24" customHeight="1" spans="1:27">
      <c r="A48" s="71">
        <v>1</v>
      </c>
      <c r="B48" s="27" t="s">
        <v>53</v>
      </c>
      <c r="C48" s="110"/>
      <c r="D48" s="11" t="s">
        <v>2245</v>
      </c>
      <c r="E48" s="11" t="s">
        <v>1358</v>
      </c>
      <c r="F48" s="110" t="s">
        <v>994</v>
      </c>
      <c r="G48" s="91"/>
      <c r="H48" s="11" t="s">
        <v>2246</v>
      </c>
      <c r="I48" s="46" t="s">
        <v>64</v>
      </c>
      <c r="J48" s="46">
        <v>3500</v>
      </c>
      <c r="K48" s="51">
        <v>1</v>
      </c>
      <c r="L48" s="77">
        <f t="shared" ref="L48:L54" si="8">J48*K48</f>
        <v>3500</v>
      </c>
      <c r="M48" s="26" t="s">
        <v>1802</v>
      </c>
      <c r="N48" s="26"/>
      <c r="O48" s="71">
        <v>2019.09</v>
      </c>
      <c r="P48" s="116">
        <f t="shared" ref="P48:P54" si="9">Q48+R48</f>
        <v>3500</v>
      </c>
      <c r="Q48" s="116">
        <f t="shared" ref="Q48:Q54" si="10">L48</f>
        <v>3500</v>
      </c>
      <c r="R48" s="116"/>
      <c r="S48" s="73"/>
      <c r="T48" s="1"/>
      <c r="U48" s="73"/>
      <c r="V48" s="73"/>
      <c r="W48" s="73"/>
      <c r="X48" s="73"/>
      <c r="Y48" s="73"/>
      <c r="Z48" s="31"/>
      <c r="AA48" s="31"/>
    </row>
    <row r="49" ht="24" customHeight="1" spans="1:27">
      <c r="A49" s="71">
        <v>2</v>
      </c>
      <c r="B49" s="27" t="s">
        <v>53</v>
      </c>
      <c r="C49" s="110"/>
      <c r="D49" s="11" t="s">
        <v>2245</v>
      </c>
      <c r="E49" s="11" t="s">
        <v>2247</v>
      </c>
      <c r="F49" s="110"/>
      <c r="G49" s="91"/>
      <c r="H49" s="11" t="s">
        <v>2248</v>
      </c>
      <c r="I49" s="46" t="s">
        <v>114</v>
      </c>
      <c r="J49" s="46">
        <v>600</v>
      </c>
      <c r="K49" s="51">
        <v>5</v>
      </c>
      <c r="L49" s="77">
        <f t="shared" si="8"/>
        <v>3000</v>
      </c>
      <c r="M49" s="26" t="s">
        <v>1802</v>
      </c>
      <c r="N49" s="26"/>
      <c r="O49" s="71">
        <v>2019.04</v>
      </c>
      <c r="P49" s="116">
        <f t="shared" si="9"/>
        <v>3000</v>
      </c>
      <c r="Q49" s="116">
        <f t="shared" si="10"/>
        <v>3000</v>
      </c>
      <c r="R49" s="116"/>
      <c r="S49" s="73"/>
      <c r="T49" s="1"/>
      <c r="U49" s="73"/>
      <c r="V49" s="73"/>
      <c r="W49" s="73"/>
      <c r="X49" s="73"/>
      <c r="Y49" s="73"/>
      <c r="Z49" s="31"/>
      <c r="AA49" s="31"/>
    </row>
    <row r="50" ht="24" customHeight="1" spans="1:27">
      <c r="A50" s="71">
        <v>3</v>
      </c>
      <c r="B50" s="27" t="s">
        <v>53</v>
      </c>
      <c r="C50" s="110"/>
      <c r="D50" s="11" t="s">
        <v>2245</v>
      </c>
      <c r="E50" s="11" t="s">
        <v>2249</v>
      </c>
      <c r="F50" s="110"/>
      <c r="G50" s="91"/>
      <c r="H50" s="11" t="s">
        <v>2250</v>
      </c>
      <c r="I50" s="46" t="s">
        <v>125</v>
      </c>
      <c r="J50" s="46">
        <v>3500</v>
      </c>
      <c r="K50" s="51">
        <v>1</v>
      </c>
      <c r="L50" s="77">
        <f t="shared" si="8"/>
        <v>3500</v>
      </c>
      <c r="M50" s="26" t="s">
        <v>1802</v>
      </c>
      <c r="N50" s="26"/>
      <c r="O50" s="71">
        <v>2019.06</v>
      </c>
      <c r="P50" s="116">
        <f t="shared" si="9"/>
        <v>3500</v>
      </c>
      <c r="Q50" s="116">
        <f t="shared" si="10"/>
        <v>3500</v>
      </c>
      <c r="R50" s="116"/>
      <c r="S50" s="73"/>
      <c r="T50" s="1"/>
      <c r="U50" s="73"/>
      <c r="V50" s="73"/>
      <c r="W50" s="73"/>
      <c r="X50" s="73"/>
      <c r="Y50" s="73"/>
      <c r="Z50" s="31"/>
      <c r="AA50" s="31"/>
    </row>
    <row r="51" ht="24" customHeight="1" spans="1:27">
      <c r="A51" s="71">
        <v>4</v>
      </c>
      <c r="B51" s="27" t="s">
        <v>53</v>
      </c>
      <c r="C51" s="110"/>
      <c r="D51" s="11" t="s">
        <v>2245</v>
      </c>
      <c r="E51" s="11" t="s">
        <v>2251</v>
      </c>
      <c r="F51" s="110"/>
      <c r="G51" s="91"/>
      <c r="H51" s="11" t="s">
        <v>2252</v>
      </c>
      <c r="I51" s="46" t="s">
        <v>125</v>
      </c>
      <c r="J51" s="46">
        <v>5000</v>
      </c>
      <c r="K51" s="51">
        <v>1</v>
      </c>
      <c r="L51" s="77">
        <f t="shared" si="8"/>
        <v>5000</v>
      </c>
      <c r="M51" s="26" t="s">
        <v>1802</v>
      </c>
      <c r="N51" s="26"/>
      <c r="O51" s="71">
        <v>2019.09</v>
      </c>
      <c r="P51" s="116">
        <f t="shared" si="9"/>
        <v>5000</v>
      </c>
      <c r="Q51" s="116">
        <f t="shared" si="10"/>
        <v>5000</v>
      </c>
      <c r="R51" s="116"/>
      <c r="S51" s="73"/>
      <c r="T51" s="1"/>
      <c r="U51" s="73"/>
      <c r="V51" s="73"/>
      <c r="W51" s="73"/>
      <c r="X51" s="73"/>
      <c r="Y51" s="73"/>
      <c r="Z51" s="31"/>
      <c r="AA51" s="31"/>
    </row>
    <row r="52" ht="24" customHeight="1" spans="1:27">
      <c r="A52" s="71">
        <v>5</v>
      </c>
      <c r="B52" s="27" t="s">
        <v>53</v>
      </c>
      <c r="C52" s="110"/>
      <c r="D52" s="11" t="s">
        <v>2245</v>
      </c>
      <c r="E52" s="11" t="s">
        <v>2253</v>
      </c>
      <c r="F52" s="110"/>
      <c r="G52" s="91"/>
      <c r="H52" s="11" t="s">
        <v>2254</v>
      </c>
      <c r="I52" s="46" t="s">
        <v>64</v>
      </c>
      <c r="J52" s="46">
        <v>4000</v>
      </c>
      <c r="K52" s="51">
        <v>1</v>
      </c>
      <c r="L52" s="77">
        <f t="shared" si="8"/>
        <v>4000</v>
      </c>
      <c r="M52" s="26" t="s">
        <v>1802</v>
      </c>
      <c r="N52" s="26"/>
      <c r="O52" s="71">
        <v>2019.05</v>
      </c>
      <c r="P52" s="116">
        <f t="shared" si="9"/>
        <v>4000</v>
      </c>
      <c r="Q52" s="116">
        <f t="shared" si="10"/>
        <v>4000</v>
      </c>
      <c r="R52" s="116"/>
      <c r="S52" s="73"/>
      <c r="T52" s="1"/>
      <c r="U52" s="73"/>
      <c r="V52" s="73"/>
      <c r="W52" s="73"/>
      <c r="X52" s="73"/>
      <c r="Y52" s="73"/>
      <c r="Z52" s="31"/>
      <c r="AA52" s="31"/>
    </row>
    <row r="53" ht="24" customHeight="1" spans="1:27">
      <c r="A53" s="71">
        <v>6</v>
      </c>
      <c r="B53" s="27" t="s">
        <v>53</v>
      </c>
      <c r="C53" s="110"/>
      <c r="D53" s="11" t="s">
        <v>2245</v>
      </c>
      <c r="E53" s="11" t="s">
        <v>920</v>
      </c>
      <c r="F53" s="110" t="s">
        <v>2255</v>
      </c>
      <c r="G53" s="91"/>
      <c r="H53" s="11" t="s">
        <v>2256</v>
      </c>
      <c r="I53" s="46" t="s">
        <v>105</v>
      </c>
      <c r="J53" s="46">
        <v>200</v>
      </c>
      <c r="K53" s="51">
        <v>5</v>
      </c>
      <c r="L53" s="77">
        <f t="shared" si="8"/>
        <v>1000</v>
      </c>
      <c r="M53" s="26" t="s">
        <v>1802</v>
      </c>
      <c r="N53" s="26"/>
      <c r="O53" s="71">
        <v>2019.04</v>
      </c>
      <c r="P53" s="116">
        <f t="shared" si="9"/>
        <v>1000</v>
      </c>
      <c r="Q53" s="116">
        <f t="shared" si="10"/>
        <v>1000</v>
      </c>
      <c r="R53" s="116"/>
      <c r="S53" s="73"/>
      <c r="T53" s="1"/>
      <c r="U53" s="73"/>
      <c r="V53" s="73"/>
      <c r="W53" s="73"/>
      <c r="X53" s="73"/>
      <c r="Y53" s="73"/>
      <c r="Z53" s="31"/>
      <c r="AA53" s="31"/>
    </row>
    <row r="54" ht="24" customHeight="1" spans="1:27">
      <c r="A54" s="71">
        <v>7</v>
      </c>
      <c r="B54" s="27" t="s">
        <v>53</v>
      </c>
      <c r="C54" s="110"/>
      <c r="D54" s="11" t="s">
        <v>2245</v>
      </c>
      <c r="E54" s="11" t="s">
        <v>2257</v>
      </c>
      <c r="F54" s="110"/>
      <c r="G54" s="91"/>
      <c r="H54" s="11" t="s">
        <v>2258</v>
      </c>
      <c r="I54" s="46" t="s">
        <v>125</v>
      </c>
      <c r="J54" s="46">
        <v>56</v>
      </c>
      <c r="K54" s="51">
        <v>6</v>
      </c>
      <c r="L54" s="77">
        <f t="shared" si="8"/>
        <v>336</v>
      </c>
      <c r="M54" s="26" t="s">
        <v>1802</v>
      </c>
      <c r="N54" s="26"/>
      <c r="O54" s="71">
        <v>2019.04</v>
      </c>
      <c r="P54" s="116">
        <f t="shared" si="9"/>
        <v>336</v>
      </c>
      <c r="Q54" s="116">
        <f t="shared" si="10"/>
        <v>336</v>
      </c>
      <c r="R54" s="116"/>
      <c r="S54" s="73"/>
      <c r="T54" s="1"/>
      <c r="U54" s="73"/>
      <c r="V54" s="73"/>
      <c r="W54" s="73"/>
      <c r="X54" s="73"/>
      <c r="Y54" s="73"/>
      <c r="Z54" s="31"/>
      <c r="AA54" s="31"/>
    </row>
    <row r="55" ht="24" customHeight="1" spans="1:27">
      <c r="A55" s="7" t="s">
        <v>2259</v>
      </c>
      <c r="B55" s="7"/>
      <c r="C55" s="7"/>
      <c r="D55" s="7"/>
      <c r="E55" s="7"/>
      <c r="F55" s="46"/>
      <c r="G55" s="51"/>
      <c r="H55" s="11"/>
      <c r="I55" s="46"/>
      <c r="J55" s="7"/>
      <c r="K55" s="46"/>
      <c r="L55" s="94">
        <f>SUM(L56:L60)</f>
        <v>18800</v>
      </c>
      <c r="M55" s="94"/>
      <c r="N55" s="94"/>
      <c r="O55" s="94"/>
      <c r="P55" s="44">
        <f>SUM(P56:P60)</f>
        <v>18800</v>
      </c>
      <c r="Q55" s="44">
        <f>SUM(Q56:Q60)</f>
        <v>18800</v>
      </c>
      <c r="R55" s="123"/>
      <c r="S55" s="73"/>
      <c r="T55" s="1"/>
      <c r="U55" s="73"/>
      <c r="V55" s="73"/>
      <c r="W55" s="73"/>
      <c r="X55" s="73"/>
      <c r="Y55" s="73"/>
      <c r="Z55" s="31"/>
      <c r="AA55" s="31"/>
    </row>
    <row r="56" ht="24" customHeight="1" spans="1:27">
      <c r="A56" s="71">
        <v>1</v>
      </c>
      <c r="B56" s="27" t="s">
        <v>53</v>
      </c>
      <c r="C56" s="110"/>
      <c r="D56" s="11" t="s">
        <v>2259</v>
      </c>
      <c r="E56" s="11" t="s">
        <v>288</v>
      </c>
      <c r="F56" s="110"/>
      <c r="G56" s="91"/>
      <c r="H56" s="11" t="s">
        <v>2260</v>
      </c>
      <c r="I56" s="46" t="s">
        <v>102</v>
      </c>
      <c r="J56" s="46">
        <v>240</v>
      </c>
      <c r="K56" s="51">
        <v>45</v>
      </c>
      <c r="L56" s="77">
        <f>J56*K56</f>
        <v>10800</v>
      </c>
      <c r="M56" s="26" t="s">
        <v>65</v>
      </c>
      <c r="N56" s="26"/>
      <c r="O56" s="71">
        <v>2019.5</v>
      </c>
      <c r="P56" s="116">
        <v>10800</v>
      </c>
      <c r="Q56" s="116">
        <f>L56</f>
        <v>10800</v>
      </c>
      <c r="R56" s="116"/>
      <c r="S56" s="73"/>
      <c r="T56" s="1"/>
      <c r="U56" s="73"/>
      <c r="V56" s="73"/>
      <c r="W56" s="73"/>
      <c r="X56" s="73"/>
      <c r="Y56" s="73"/>
      <c r="Z56" s="31"/>
      <c r="AA56" s="31"/>
    </row>
    <row r="57" ht="24" customHeight="1" spans="1:27">
      <c r="A57" s="71">
        <v>2</v>
      </c>
      <c r="B57" s="27" t="s">
        <v>53</v>
      </c>
      <c r="C57" s="110"/>
      <c r="D57" s="11" t="s">
        <v>2259</v>
      </c>
      <c r="E57" s="11" t="s">
        <v>96</v>
      </c>
      <c r="F57" s="110"/>
      <c r="G57" s="91"/>
      <c r="H57" s="11" t="s">
        <v>2261</v>
      </c>
      <c r="I57" s="46" t="s">
        <v>64</v>
      </c>
      <c r="J57" s="46">
        <v>3500</v>
      </c>
      <c r="K57" s="51">
        <v>1</v>
      </c>
      <c r="L57" s="77">
        <f>J57*K57</f>
        <v>3500</v>
      </c>
      <c r="M57" s="26" t="s">
        <v>65</v>
      </c>
      <c r="N57" s="26"/>
      <c r="O57" s="71">
        <v>2019.9</v>
      </c>
      <c r="P57" s="116">
        <v>3500</v>
      </c>
      <c r="Q57" s="116">
        <f>L57</f>
        <v>3500</v>
      </c>
      <c r="R57" s="116"/>
      <c r="S57" s="73"/>
      <c r="T57" s="1"/>
      <c r="U57" s="73"/>
      <c r="V57" s="73"/>
      <c r="W57" s="73"/>
      <c r="X57" s="73"/>
      <c r="Y57" s="73"/>
      <c r="Z57" s="31"/>
      <c r="AA57" s="31"/>
    </row>
    <row r="58" ht="24" customHeight="1" spans="1:27">
      <c r="A58" s="71">
        <v>3</v>
      </c>
      <c r="B58" s="27" t="s">
        <v>53</v>
      </c>
      <c r="C58" s="110"/>
      <c r="D58" s="11" t="s">
        <v>2259</v>
      </c>
      <c r="E58" s="11" t="s">
        <v>839</v>
      </c>
      <c r="F58" s="110"/>
      <c r="G58" s="91"/>
      <c r="H58" s="11" t="s">
        <v>2262</v>
      </c>
      <c r="I58" s="46" t="s">
        <v>125</v>
      </c>
      <c r="J58" s="46">
        <v>200</v>
      </c>
      <c r="K58" s="51">
        <v>5</v>
      </c>
      <c r="L58" s="77">
        <f>J58*K58</f>
        <v>1000</v>
      </c>
      <c r="M58" s="26" t="s">
        <v>65</v>
      </c>
      <c r="N58" s="26"/>
      <c r="O58" s="71">
        <v>2019.9</v>
      </c>
      <c r="P58" s="116">
        <v>1000</v>
      </c>
      <c r="Q58" s="116">
        <f>L58</f>
        <v>1000</v>
      </c>
      <c r="R58" s="116"/>
      <c r="S58" s="73"/>
      <c r="T58" s="1"/>
      <c r="U58" s="73"/>
      <c r="V58" s="73"/>
      <c r="W58" s="73"/>
      <c r="X58" s="73"/>
      <c r="Y58" s="73"/>
      <c r="Z58" s="31"/>
      <c r="AA58" s="31"/>
    </row>
    <row r="59" ht="24" customHeight="1" spans="1:27">
      <c r="A59" s="71">
        <v>4</v>
      </c>
      <c r="B59" s="27" t="s">
        <v>53</v>
      </c>
      <c r="C59" s="110"/>
      <c r="D59" s="11" t="s">
        <v>2259</v>
      </c>
      <c r="E59" s="11" t="s">
        <v>2263</v>
      </c>
      <c r="F59" s="110"/>
      <c r="G59" s="91"/>
      <c r="H59" s="11" t="s">
        <v>2264</v>
      </c>
      <c r="I59" s="46" t="s">
        <v>105</v>
      </c>
      <c r="J59" s="46">
        <v>1000</v>
      </c>
      <c r="K59" s="51">
        <v>2</v>
      </c>
      <c r="L59" s="77">
        <f>J59*K59</f>
        <v>2000</v>
      </c>
      <c r="M59" s="26" t="s">
        <v>65</v>
      </c>
      <c r="N59" s="26"/>
      <c r="O59" s="71">
        <v>2019.9</v>
      </c>
      <c r="P59" s="116">
        <v>2000</v>
      </c>
      <c r="Q59" s="116">
        <f>L59</f>
        <v>2000</v>
      </c>
      <c r="R59" s="116"/>
      <c r="S59" s="73"/>
      <c r="T59" s="1"/>
      <c r="U59" s="73"/>
      <c r="V59" s="73"/>
      <c r="W59" s="73"/>
      <c r="X59" s="73"/>
      <c r="Y59" s="73"/>
      <c r="Z59" s="31"/>
      <c r="AA59" s="31"/>
    </row>
    <row r="60" ht="24" customHeight="1" spans="1:27">
      <c r="A60" s="71">
        <v>5</v>
      </c>
      <c r="B60" s="27" t="s">
        <v>53</v>
      </c>
      <c r="C60" s="110"/>
      <c r="D60" s="11" t="s">
        <v>2259</v>
      </c>
      <c r="E60" s="11" t="s">
        <v>2265</v>
      </c>
      <c r="F60" s="110"/>
      <c r="G60" s="91"/>
      <c r="H60" s="11" t="s">
        <v>2266</v>
      </c>
      <c r="I60" s="46" t="s">
        <v>114</v>
      </c>
      <c r="J60" s="46">
        <v>1500</v>
      </c>
      <c r="K60" s="51">
        <v>1</v>
      </c>
      <c r="L60" s="77">
        <f>J60*K60</f>
        <v>1500</v>
      </c>
      <c r="M60" s="26" t="s">
        <v>65</v>
      </c>
      <c r="N60" s="26"/>
      <c r="O60" s="26">
        <v>2019.4</v>
      </c>
      <c r="P60" s="116">
        <v>1500</v>
      </c>
      <c r="Q60" s="116">
        <f>L60</f>
        <v>1500</v>
      </c>
      <c r="R60" s="116"/>
      <c r="S60" s="73"/>
      <c r="T60" s="1"/>
      <c r="U60" s="73"/>
      <c r="V60" s="73"/>
      <c r="W60" s="73"/>
      <c r="X60" s="73"/>
      <c r="Y60" s="73"/>
      <c r="Z60" s="31"/>
      <c r="AA60" s="31"/>
    </row>
    <row r="61" ht="24" customHeight="1" spans="1:27">
      <c r="A61" s="7" t="s">
        <v>2267</v>
      </c>
      <c r="B61" s="7"/>
      <c r="C61" s="7"/>
      <c r="D61" s="7"/>
      <c r="E61" s="7"/>
      <c r="F61" s="46"/>
      <c r="G61" s="51"/>
      <c r="H61" s="11"/>
      <c r="I61" s="46"/>
      <c r="J61" s="7"/>
      <c r="K61" s="46"/>
      <c r="L61" s="113">
        <f>SUM(L62:L66)</f>
        <v>32000</v>
      </c>
      <c r="M61" s="113"/>
      <c r="N61" s="113"/>
      <c r="O61" s="113"/>
      <c r="P61" s="119">
        <f>SUM(P62:P66)</f>
        <v>32000</v>
      </c>
      <c r="Q61" s="119">
        <f>SUM(Q62:Q66)</f>
        <v>32000</v>
      </c>
      <c r="R61" s="123"/>
      <c r="S61" s="73"/>
      <c r="T61" s="1"/>
      <c r="U61" s="73"/>
      <c r="V61" s="73"/>
      <c r="W61" s="73"/>
      <c r="X61" s="73"/>
      <c r="Y61" s="73"/>
      <c r="Z61" s="31"/>
      <c r="AA61" s="31"/>
    </row>
    <row r="62" ht="24" customHeight="1" spans="1:27">
      <c r="A62" s="71">
        <v>1</v>
      </c>
      <c r="B62" s="27" t="s">
        <v>53</v>
      </c>
      <c r="C62" s="110"/>
      <c r="D62" s="11" t="s">
        <v>2268</v>
      </c>
      <c r="E62" s="11" t="s">
        <v>2269</v>
      </c>
      <c r="F62" s="110"/>
      <c r="G62" s="91"/>
      <c r="H62" s="11" t="s">
        <v>2270</v>
      </c>
      <c r="I62" s="46" t="s">
        <v>102</v>
      </c>
      <c r="J62" s="46">
        <v>100</v>
      </c>
      <c r="K62" s="51">
        <v>50</v>
      </c>
      <c r="L62" s="77">
        <f>J62*K62</f>
        <v>5000</v>
      </c>
      <c r="M62" s="26" t="s">
        <v>65</v>
      </c>
      <c r="N62" s="26"/>
      <c r="O62" s="71">
        <v>2019.5</v>
      </c>
      <c r="P62" s="116">
        <v>5000</v>
      </c>
      <c r="Q62" s="116">
        <v>5000</v>
      </c>
      <c r="R62" s="116"/>
      <c r="S62" s="73"/>
      <c r="T62" s="1"/>
      <c r="U62" s="73"/>
      <c r="V62" s="73"/>
      <c r="W62" s="73"/>
      <c r="X62" s="73"/>
      <c r="Y62" s="73"/>
      <c r="Z62" s="31"/>
      <c r="AA62" s="31"/>
    </row>
    <row r="63" ht="24" customHeight="1" spans="1:27">
      <c r="A63" s="71">
        <v>2</v>
      </c>
      <c r="B63" s="27" t="s">
        <v>53</v>
      </c>
      <c r="C63" s="110"/>
      <c r="D63" s="11" t="s">
        <v>2268</v>
      </c>
      <c r="E63" s="11" t="s">
        <v>154</v>
      </c>
      <c r="F63" s="110"/>
      <c r="G63" s="91"/>
      <c r="H63" s="11" t="s">
        <v>2271</v>
      </c>
      <c r="I63" s="46" t="s">
        <v>64</v>
      </c>
      <c r="J63" s="46">
        <v>10000</v>
      </c>
      <c r="K63" s="51">
        <v>1</v>
      </c>
      <c r="L63" s="77">
        <f>J63*K63</f>
        <v>10000</v>
      </c>
      <c r="M63" s="26" t="s">
        <v>65</v>
      </c>
      <c r="N63" s="26"/>
      <c r="O63" s="71">
        <v>2019.9</v>
      </c>
      <c r="P63" s="116">
        <v>10000</v>
      </c>
      <c r="Q63" s="116">
        <v>10000</v>
      </c>
      <c r="R63" s="116"/>
      <c r="S63" s="73"/>
      <c r="T63" s="1"/>
      <c r="U63" s="73"/>
      <c r="V63" s="73"/>
      <c r="W63" s="73"/>
      <c r="X63" s="73"/>
      <c r="Y63" s="73"/>
      <c r="Z63" s="31"/>
      <c r="AA63" s="31"/>
    </row>
    <row r="64" ht="24" customHeight="1" spans="1:27">
      <c r="A64" s="71">
        <v>3</v>
      </c>
      <c r="B64" s="27" t="s">
        <v>53</v>
      </c>
      <c r="C64" s="110"/>
      <c r="D64" s="11" t="s">
        <v>2268</v>
      </c>
      <c r="E64" s="11" t="s">
        <v>920</v>
      </c>
      <c r="F64" s="110"/>
      <c r="G64" s="91"/>
      <c r="H64" s="11" t="s">
        <v>1486</v>
      </c>
      <c r="I64" s="46" t="s">
        <v>105</v>
      </c>
      <c r="J64" s="46">
        <v>1000</v>
      </c>
      <c r="K64" s="51">
        <v>5</v>
      </c>
      <c r="L64" s="77">
        <f>J64*K64</f>
        <v>5000</v>
      </c>
      <c r="M64" s="26" t="s">
        <v>65</v>
      </c>
      <c r="N64" s="26"/>
      <c r="O64" s="71">
        <v>2019.9</v>
      </c>
      <c r="P64" s="116">
        <v>5000</v>
      </c>
      <c r="Q64" s="116">
        <v>5000</v>
      </c>
      <c r="R64" s="116"/>
      <c r="S64" s="73"/>
      <c r="T64" s="1"/>
      <c r="U64" s="73"/>
      <c r="V64" s="73"/>
      <c r="W64" s="73"/>
      <c r="X64" s="73"/>
      <c r="Y64" s="73"/>
      <c r="Z64" s="31"/>
      <c r="AA64" s="31"/>
    </row>
    <row r="65" ht="24" customHeight="1" spans="1:27">
      <c r="A65" s="71">
        <v>4</v>
      </c>
      <c r="B65" s="27" t="s">
        <v>53</v>
      </c>
      <c r="C65" s="110"/>
      <c r="D65" s="11" t="s">
        <v>2268</v>
      </c>
      <c r="E65" s="11" t="s">
        <v>1096</v>
      </c>
      <c r="F65" s="110"/>
      <c r="G65" s="91"/>
      <c r="H65" s="11" t="s">
        <v>2272</v>
      </c>
      <c r="I65" s="46" t="s">
        <v>290</v>
      </c>
      <c r="J65" s="46">
        <v>250</v>
      </c>
      <c r="K65" s="51">
        <v>24</v>
      </c>
      <c r="L65" s="77">
        <f>J65*K65</f>
        <v>6000</v>
      </c>
      <c r="M65" s="26" t="s">
        <v>65</v>
      </c>
      <c r="N65" s="26"/>
      <c r="O65" s="71">
        <v>2019.9</v>
      </c>
      <c r="P65" s="116">
        <v>6000</v>
      </c>
      <c r="Q65" s="116">
        <v>6000</v>
      </c>
      <c r="R65" s="116"/>
      <c r="S65" s="73"/>
      <c r="T65" s="1"/>
      <c r="U65" s="73"/>
      <c r="V65" s="73"/>
      <c r="W65" s="73"/>
      <c r="X65" s="73"/>
      <c r="Y65" s="73"/>
      <c r="Z65" s="31"/>
      <c r="AA65" s="31"/>
    </row>
    <row r="66" ht="24" customHeight="1" spans="1:27">
      <c r="A66" s="71">
        <v>5</v>
      </c>
      <c r="B66" s="27" t="s">
        <v>53</v>
      </c>
      <c r="C66" s="110"/>
      <c r="D66" s="11" t="s">
        <v>2268</v>
      </c>
      <c r="E66" s="11" t="s">
        <v>2273</v>
      </c>
      <c r="F66" s="110"/>
      <c r="G66" s="91"/>
      <c r="H66" s="11" t="s">
        <v>2273</v>
      </c>
      <c r="I66" s="46" t="s">
        <v>290</v>
      </c>
      <c r="J66" s="46">
        <v>250</v>
      </c>
      <c r="K66" s="51">
        <v>24</v>
      </c>
      <c r="L66" s="77">
        <f>J66*K66</f>
        <v>6000</v>
      </c>
      <c r="M66" s="26" t="s">
        <v>65</v>
      </c>
      <c r="N66" s="26"/>
      <c r="O66" s="26">
        <v>2019.4</v>
      </c>
      <c r="P66" s="116">
        <v>6000</v>
      </c>
      <c r="Q66" s="116">
        <v>6000</v>
      </c>
      <c r="R66" s="116"/>
      <c r="S66" s="73"/>
      <c r="T66" s="1"/>
      <c r="U66" s="73"/>
      <c r="V66" s="73"/>
      <c r="W66" s="73"/>
      <c r="X66" s="73"/>
      <c r="Y66" s="73"/>
      <c r="Z66" s="31"/>
      <c r="AA66" s="31"/>
    </row>
    <row r="67" spans="1:27">
      <c r="A67" s="1"/>
      <c r="B67" s="1"/>
      <c r="C67" s="1"/>
      <c r="D67" s="3"/>
      <c r="E67" s="2"/>
      <c r="F67" s="2"/>
      <c r="G67" s="2"/>
      <c r="H67" s="3"/>
      <c r="I67" s="2"/>
      <c r="J67" s="1"/>
      <c r="K67" s="2"/>
      <c r="L67" s="31"/>
      <c r="M67" s="2"/>
      <c r="N67" s="3"/>
      <c r="O67" s="32"/>
      <c r="P67" s="33"/>
      <c r="Q67" s="33"/>
      <c r="R67" s="33"/>
      <c r="S67" s="2"/>
      <c r="T67" s="1"/>
      <c r="U67" s="2"/>
      <c r="V67" s="2"/>
      <c r="W67" s="2"/>
      <c r="X67" s="2"/>
      <c r="Y67" s="2"/>
      <c r="Z67" s="31"/>
      <c r="AA67" s="31"/>
    </row>
    <row r="68" spans="1:27">
      <c r="A68" s="1"/>
      <c r="B68" s="1"/>
      <c r="C68" s="1"/>
      <c r="D68" s="3"/>
      <c r="E68" s="2"/>
      <c r="F68" s="2"/>
      <c r="G68" s="2"/>
      <c r="H68" s="3"/>
      <c r="I68" s="2"/>
      <c r="J68" s="1"/>
      <c r="K68" s="2"/>
      <c r="L68" s="31"/>
      <c r="M68" s="2"/>
      <c r="N68" s="3"/>
      <c r="O68" s="32"/>
      <c r="P68" s="33"/>
      <c r="Q68" s="33"/>
      <c r="R68" s="33"/>
      <c r="S68" s="2"/>
      <c r="T68" s="1"/>
      <c r="U68" s="2"/>
      <c r="V68" s="2"/>
      <c r="W68" s="2"/>
      <c r="X68" s="2"/>
      <c r="Y68" s="2"/>
      <c r="Z68" s="31"/>
      <c r="AA68" s="31"/>
    </row>
    <row r="69" spans="1:27">
      <c r="A69" s="1"/>
      <c r="B69" s="1"/>
      <c r="C69" s="1"/>
      <c r="D69" s="3"/>
      <c r="E69" s="2"/>
      <c r="F69" s="2"/>
      <c r="G69" s="2"/>
      <c r="H69" s="3"/>
      <c r="I69" s="2"/>
      <c r="J69" s="1"/>
      <c r="K69" s="2"/>
      <c r="L69" s="31"/>
      <c r="M69" s="2"/>
      <c r="N69" s="3"/>
      <c r="O69" s="32"/>
      <c r="P69" s="33"/>
      <c r="Q69" s="33"/>
      <c r="R69" s="33"/>
      <c r="S69" s="2"/>
      <c r="T69" s="1"/>
      <c r="U69" s="2"/>
      <c r="V69" s="2"/>
      <c r="W69" s="2"/>
      <c r="X69" s="2"/>
      <c r="Y69" s="2"/>
      <c r="Z69" s="31"/>
      <c r="AA69" s="31"/>
    </row>
    <row r="70" spans="1:27">
      <c r="A70" s="1"/>
      <c r="B70" s="1"/>
      <c r="C70" s="1"/>
      <c r="D70" s="3"/>
      <c r="E70" s="2"/>
      <c r="F70" s="2"/>
      <c r="G70" s="2"/>
      <c r="H70" s="3"/>
      <c r="I70" s="2"/>
      <c r="J70" s="1"/>
      <c r="K70" s="2"/>
      <c r="L70" s="31"/>
      <c r="M70" s="2"/>
      <c r="N70" s="3"/>
      <c r="O70" s="32"/>
      <c r="P70" s="33"/>
      <c r="Q70" s="33"/>
      <c r="R70" s="33"/>
      <c r="S70" s="2"/>
      <c r="T70" s="1"/>
      <c r="U70" s="2"/>
      <c r="V70" s="2"/>
      <c r="W70" s="2"/>
      <c r="X70" s="2"/>
      <c r="Y70" s="2"/>
      <c r="Z70" s="31"/>
      <c r="AA70" s="31"/>
    </row>
    <row r="71" spans="1:27">
      <c r="A71" s="1"/>
      <c r="B71" s="1"/>
      <c r="C71" s="1"/>
      <c r="D71" s="3"/>
      <c r="E71" s="2"/>
      <c r="F71" s="2"/>
      <c r="G71" s="2"/>
      <c r="H71" s="3"/>
      <c r="I71" s="2"/>
      <c r="J71" s="1"/>
      <c r="K71" s="2"/>
      <c r="L71" s="31"/>
      <c r="M71" s="2"/>
      <c r="N71" s="3"/>
      <c r="O71" s="32"/>
      <c r="P71" s="33"/>
      <c r="Q71" s="33"/>
      <c r="R71" s="33"/>
      <c r="S71" s="2"/>
      <c r="T71" s="1"/>
      <c r="U71" s="2"/>
      <c r="V71" s="2"/>
      <c r="W71" s="2"/>
      <c r="X71" s="2"/>
      <c r="Y71" s="2"/>
      <c r="Z71" s="31"/>
      <c r="AA71" s="31"/>
    </row>
    <row r="72" spans="1:27">
      <c r="A72" s="1"/>
      <c r="B72" s="1"/>
      <c r="C72" s="1"/>
      <c r="D72" s="3"/>
      <c r="E72" s="2"/>
      <c r="F72" s="2"/>
      <c r="G72" s="2"/>
      <c r="H72" s="3"/>
      <c r="I72" s="2"/>
      <c r="J72" s="1"/>
      <c r="K72" s="2"/>
      <c r="L72" s="31"/>
      <c r="M72" s="2"/>
      <c r="N72" s="3"/>
      <c r="O72" s="32"/>
      <c r="P72" s="33"/>
      <c r="Q72" s="33"/>
      <c r="R72" s="33"/>
      <c r="S72" s="2"/>
      <c r="T72" s="1"/>
      <c r="U72" s="2"/>
      <c r="V72" s="2"/>
      <c r="W72" s="2"/>
      <c r="X72" s="2"/>
      <c r="Y72" s="2"/>
      <c r="Z72" s="31"/>
      <c r="AA72" s="31"/>
    </row>
    <row r="73" spans="1:27">
      <c r="A73" s="1"/>
      <c r="B73" s="1"/>
      <c r="C73" s="1"/>
      <c r="D73" s="3"/>
      <c r="E73" s="2"/>
      <c r="F73" s="2"/>
      <c r="G73" s="2"/>
      <c r="H73" s="3"/>
      <c r="I73" s="2"/>
      <c r="J73" s="1"/>
      <c r="K73" s="2"/>
      <c r="L73" s="31"/>
      <c r="M73" s="2"/>
      <c r="N73" s="3"/>
      <c r="O73" s="32"/>
      <c r="P73" s="33"/>
      <c r="Q73" s="33"/>
      <c r="R73" s="33"/>
      <c r="S73" s="2"/>
      <c r="T73" s="1"/>
      <c r="U73" s="2"/>
      <c r="V73" s="2"/>
      <c r="W73" s="2"/>
      <c r="X73" s="2"/>
      <c r="Y73" s="2"/>
      <c r="Z73" s="31"/>
      <c r="AA73" s="31"/>
    </row>
    <row r="74" spans="1:27">
      <c r="A74" s="1"/>
      <c r="B74" s="1"/>
      <c r="C74" s="1"/>
      <c r="D74" s="3"/>
      <c r="E74" s="2"/>
      <c r="F74" s="2"/>
      <c r="G74" s="2"/>
      <c r="H74" s="3"/>
      <c r="I74" s="2"/>
      <c r="J74" s="1"/>
      <c r="K74" s="2"/>
      <c r="L74" s="31"/>
      <c r="M74" s="2"/>
      <c r="N74" s="3"/>
      <c r="O74" s="32"/>
      <c r="P74" s="33"/>
      <c r="Q74" s="33"/>
      <c r="R74" s="33"/>
      <c r="S74" s="2"/>
      <c r="T74" s="1"/>
      <c r="U74" s="2"/>
      <c r="V74" s="2"/>
      <c r="W74" s="2"/>
      <c r="X74" s="2"/>
      <c r="Y74" s="2"/>
      <c r="Z74" s="31"/>
      <c r="AA74" s="31"/>
    </row>
    <row r="75" spans="1:27">
      <c r="A75" s="1"/>
      <c r="B75" s="1"/>
      <c r="C75" s="1"/>
      <c r="D75" s="3"/>
      <c r="E75" s="2"/>
      <c r="F75" s="2"/>
      <c r="G75" s="2"/>
      <c r="H75" s="3"/>
      <c r="I75" s="2"/>
      <c r="J75" s="1"/>
      <c r="K75" s="2"/>
      <c r="L75" s="31"/>
      <c r="M75" s="2"/>
      <c r="N75" s="3"/>
      <c r="O75" s="32"/>
      <c r="P75" s="33"/>
      <c r="Q75" s="33"/>
      <c r="R75" s="33"/>
      <c r="S75" s="2"/>
      <c r="T75" s="1"/>
      <c r="U75" s="2"/>
      <c r="V75" s="2"/>
      <c r="W75" s="2"/>
      <c r="X75" s="2"/>
      <c r="Y75" s="2"/>
      <c r="Z75" s="31"/>
      <c r="AA75" s="31"/>
    </row>
    <row r="76" spans="1:27">
      <c r="A76" s="1"/>
      <c r="B76" s="1"/>
      <c r="C76" s="1"/>
      <c r="D76" s="3"/>
      <c r="E76" s="2"/>
      <c r="F76" s="2"/>
      <c r="G76" s="2"/>
      <c r="H76" s="3"/>
      <c r="I76" s="2"/>
      <c r="J76" s="1"/>
      <c r="K76" s="2"/>
      <c r="L76" s="31"/>
      <c r="M76" s="2"/>
      <c r="N76" s="3"/>
      <c r="O76" s="32"/>
      <c r="P76" s="33"/>
      <c r="Q76" s="33"/>
      <c r="R76" s="33"/>
      <c r="S76" s="2"/>
      <c r="T76" s="1"/>
      <c r="U76" s="2"/>
      <c r="V76" s="2"/>
      <c r="W76" s="2"/>
      <c r="X76" s="2"/>
      <c r="Y76" s="2"/>
      <c r="Z76" s="31"/>
      <c r="AA76" s="31"/>
    </row>
    <row r="77" spans="1:27">
      <c r="A77" s="1"/>
      <c r="B77" s="1"/>
      <c r="C77" s="1"/>
      <c r="D77" s="3"/>
      <c r="E77" s="2"/>
      <c r="F77" s="2"/>
      <c r="G77" s="2"/>
      <c r="H77" s="3"/>
      <c r="I77" s="2"/>
      <c r="J77" s="1"/>
      <c r="K77" s="2"/>
      <c r="L77" s="31"/>
      <c r="M77" s="2"/>
      <c r="N77" s="3"/>
      <c r="O77" s="32"/>
      <c r="P77" s="33"/>
      <c r="Q77" s="33"/>
      <c r="R77" s="33"/>
      <c r="S77" s="2"/>
      <c r="T77" s="1"/>
      <c r="U77" s="2"/>
      <c r="V77" s="2"/>
      <c r="W77" s="2"/>
      <c r="X77" s="2"/>
      <c r="Y77" s="2"/>
      <c r="Z77" s="31"/>
      <c r="AA77" s="31"/>
    </row>
    <row r="78" spans="1:27">
      <c r="A78" s="1"/>
      <c r="B78" s="1"/>
      <c r="C78" s="1"/>
      <c r="D78" s="3"/>
      <c r="E78" s="2"/>
      <c r="F78" s="2"/>
      <c r="G78" s="2"/>
      <c r="H78" s="3"/>
      <c r="I78" s="2"/>
      <c r="J78" s="1"/>
      <c r="K78" s="2"/>
      <c r="L78" s="31"/>
      <c r="M78" s="2"/>
      <c r="N78" s="3"/>
      <c r="O78" s="32"/>
      <c r="P78" s="33"/>
      <c r="Q78" s="33"/>
      <c r="R78" s="33"/>
      <c r="S78" s="2"/>
      <c r="T78" s="1"/>
      <c r="U78" s="2"/>
      <c r="V78" s="2"/>
      <c r="W78" s="2"/>
      <c r="X78" s="2"/>
      <c r="Y78" s="2"/>
      <c r="Z78" s="31"/>
      <c r="AA78" s="31"/>
    </row>
    <row r="79" spans="1:27">
      <c r="A79" s="1"/>
      <c r="B79" s="1"/>
      <c r="C79" s="1"/>
      <c r="D79" s="3"/>
      <c r="E79" s="2"/>
      <c r="F79" s="2"/>
      <c r="G79" s="2"/>
      <c r="H79" s="3"/>
      <c r="I79" s="2"/>
      <c r="J79" s="1"/>
      <c r="K79" s="2"/>
      <c r="L79" s="31"/>
      <c r="M79" s="2"/>
      <c r="N79" s="3"/>
      <c r="O79" s="32"/>
      <c r="P79" s="33"/>
      <c r="Q79" s="33"/>
      <c r="R79" s="33"/>
      <c r="S79" s="2"/>
      <c r="T79" s="1"/>
      <c r="U79" s="2"/>
      <c r="V79" s="2"/>
      <c r="W79" s="2"/>
      <c r="X79" s="2"/>
      <c r="Y79" s="2"/>
      <c r="Z79" s="31"/>
      <c r="AA79" s="31"/>
    </row>
    <row r="80" spans="1:27">
      <c r="A80" s="1"/>
      <c r="B80" s="1"/>
      <c r="C80" s="1"/>
      <c r="D80" s="3"/>
      <c r="E80" s="2"/>
      <c r="F80" s="2"/>
      <c r="G80" s="2"/>
      <c r="H80" s="3"/>
      <c r="I80" s="2"/>
      <c r="J80" s="1"/>
      <c r="K80" s="2"/>
      <c r="L80" s="31"/>
      <c r="M80" s="2"/>
      <c r="N80" s="3"/>
      <c r="O80" s="32"/>
      <c r="P80" s="33"/>
      <c r="Q80" s="33"/>
      <c r="R80" s="33"/>
      <c r="S80" s="2"/>
      <c r="T80" s="1"/>
      <c r="U80" s="2"/>
      <c r="V80" s="2"/>
      <c r="W80" s="2"/>
      <c r="X80" s="2"/>
      <c r="Y80" s="2"/>
      <c r="Z80" s="31"/>
      <c r="AA80" s="31"/>
    </row>
    <row r="81" spans="1:27">
      <c r="A81" s="1"/>
      <c r="B81" s="1"/>
      <c r="C81" s="1"/>
      <c r="D81" s="3"/>
      <c r="E81" s="2"/>
      <c r="F81" s="2"/>
      <c r="G81" s="2"/>
      <c r="H81" s="3"/>
      <c r="I81" s="2"/>
      <c r="J81" s="1"/>
      <c r="K81" s="2"/>
      <c r="L81" s="31"/>
      <c r="M81" s="2"/>
      <c r="N81" s="3"/>
      <c r="O81" s="32"/>
      <c r="P81" s="33"/>
      <c r="Q81" s="33"/>
      <c r="R81" s="33"/>
      <c r="S81" s="2"/>
      <c r="T81" s="1"/>
      <c r="U81" s="2"/>
      <c r="V81" s="2"/>
      <c r="W81" s="2"/>
      <c r="X81" s="2"/>
      <c r="Y81" s="2"/>
      <c r="Z81" s="31"/>
      <c r="AA81" s="31"/>
    </row>
    <row r="82" spans="1:27">
      <c r="A82" s="1"/>
      <c r="B82" s="1"/>
      <c r="C82" s="1"/>
      <c r="D82" s="3"/>
      <c r="E82" s="2"/>
      <c r="F82" s="2"/>
      <c r="G82" s="2"/>
      <c r="H82" s="3"/>
      <c r="I82" s="2"/>
      <c r="J82" s="1"/>
      <c r="K82" s="2"/>
      <c r="L82" s="31"/>
      <c r="M82" s="2"/>
      <c r="N82" s="3"/>
      <c r="O82" s="32"/>
      <c r="P82" s="33"/>
      <c r="Q82" s="33"/>
      <c r="R82" s="33"/>
      <c r="S82" s="2"/>
      <c r="T82" s="1"/>
      <c r="U82" s="2"/>
      <c r="V82" s="2"/>
      <c r="W82" s="2"/>
      <c r="X82" s="2"/>
      <c r="Y82" s="2"/>
      <c r="Z82" s="31"/>
      <c r="AA82" s="31"/>
    </row>
    <row r="83" spans="1:27">
      <c r="A83" s="1"/>
      <c r="B83" s="1"/>
      <c r="C83" s="1"/>
      <c r="D83" s="3"/>
      <c r="E83" s="2"/>
      <c r="F83" s="2"/>
      <c r="G83" s="2"/>
      <c r="H83" s="3"/>
      <c r="I83" s="2"/>
      <c r="J83" s="1"/>
      <c r="K83" s="2"/>
      <c r="L83" s="31"/>
      <c r="M83" s="2"/>
      <c r="N83" s="3"/>
      <c r="O83" s="32"/>
      <c r="P83" s="33"/>
      <c r="Q83" s="33"/>
      <c r="R83" s="33"/>
      <c r="S83" s="2"/>
      <c r="T83" s="1"/>
      <c r="U83" s="2"/>
      <c r="V83" s="2"/>
      <c r="W83" s="2"/>
      <c r="X83" s="2"/>
      <c r="Y83" s="2"/>
      <c r="Z83" s="31"/>
      <c r="AA83" s="31"/>
    </row>
    <row r="84" spans="1:27">
      <c r="A84" s="1"/>
      <c r="B84" s="1"/>
      <c r="C84" s="1"/>
      <c r="D84" s="3"/>
      <c r="E84" s="2"/>
      <c r="F84" s="2"/>
      <c r="G84" s="2"/>
      <c r="H84" s="3"/>
      <c r="I84" s="2"/>
      <c r="J84" s="1"/>
      <c r="K84" s="2"/>
      <c r="L84" s="31"/>
      <c r="M84" s="2"/>
      <c r="N84" s="3"/>
      <c r="O84" s="32"/>
      <c r="P84" s="33"/>
      <c r="Q84" s="33"/>
      <c r="R84" s="33"/>
      <c r="S84" s="2"/>
      <c r="T84" s="1"/>
      <c r="U84" s="2"/>
      <c r="V84" s="2"/>
      <c r="W84" s="2"/>
      <c r="X84" s="2"/>
      <c r="Y84" s="2"/>
      <c r="Z84" s="31"/>
      <c r="AA84" s="31"/>
    </row>
    <row r="85" spans="1:27">
      <c r="A85" s="1"/>
      <c r="B85" s="1"/>
      <c r="C85" s="1"/>
      <c r="D85" s="3"/>
      <c r="E85" s="2"/>
      <c r="F85" s="2"/>
      <c r="G85" s="2"/>
      <c r="H85" s="3"/>
      <c r="I85" s="2"/>
      <c r="J85" s="1"/>
      <c r="K85" s="2"/>
      <c r="L85" s="31"/>
      <c r="M85" s="2"/>
      <c r="N85" s="3"/>
      <c r="O85" s="32"/>
      <c r="P85" s="33"/>
      <c r="Q85" s="33"/>
      <c r="R85" s="33"/>
      <c r="S85" s="2"/>
      <c r="T85" s="1"/>
      <c r="U85" s="2"/>
      <c r="V85" s="2"/>
      <c r="W85" s="2"/>
      <c r="X85" s="2"/>
      <c r="Y85" s="2"/>
      <c r="Z85" s="31"/>
      <c r="AA85" s="31"/>
    </row>
    <row r="86" spans="1:27">
      <c r="A86" s="1"/>
      <c r="B86" s="1"/>
      <c r="C86" s="1"/>
      <c r="D86" s="3"/>
      <c r="E86" s="2"/>
      <c r="F86" s="2"/>
      <c r="G86" s="2"/>
      <c r="H86" s="3"/>
      <c r="I86" s="2"/>
      <c r="J86" s="1"/>
      <c r="K86" s="2"/>
      <c r="L86" s="31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2"/>
      <c r="F87" s="2"/>
      <c r="G87" s="2"/>
      <c r="H87" s="3"/>
      <c r="I87" s="2"/>
      <c r="J87" s="1"/>
      <c r="K87" s="2"/>
      <c r="L87" s="31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2"/>
      <c r="F88" s="2"/>
      <c r="G88" s="2"/>
      <c r="H88" s="3"/>
      <c r="I88" s="2"/>
      <c r="J88" s="1"/>
      <c r="K88" s="2"/>
      <c r="L88" s="31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2"/>
      <c r="F89" s="2"/>
      <c r="G89" s="2"/>
      <c r="H89" s="3"/>
      <c r="I89" s="2"/>
      <c r="J89" s="1"/>
      <c r="K89" s="2"/>
      <c r="L89" s="31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2"/>
      <c r="F90" s="2"/>
      <c r="G90" s="2"/>
      <c r="H90" s="3"/>
      <c r="I90" s="2"/>
      <c r="J90" s="1"/>
      <c r="K90" s="2"/>
      <c r="L90" s="31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2"/>
      <c r="F91" s="2"/>
      <c r="G91" s="2"/>
      <c r="H91" s="3"/>
      <c r="I91" s="2"/>
      <c r="J91" s="1"/>
      <c r="K91" s="2"/>
      <c r="L91" s="31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2"/>
      <c r="F92" s="2"/>
      <c r="G92" s="2"/>
      <c r="H92" s="3"/>
      <c r="I92" s="2"/>
      <c r="J92" s="1"/>
      <c r="K92" s="2"/>
      <c r="L92" s="31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2"/>
      <c r="F93" s="2"/>
      <c r="G93" s="2"/>
      <c r="H93" s="3"/>
      <c r="I93" s="2"/>
      <c r="J93" s="1"/>
      <c r="K93" s="2"/>
      <c r="L93" s="31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2"/>
      <c r="F94" s="2"/>
      <c r="G94" s="2"/>
      <c r="H94" s="3"/>
      <c r="I94" s="2"/>
      <c r="J94" s="1"/>
      <c r="K94" s="2"/>
      <c r="L94" s="31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2"/>
      <c r="F95" s="2"/>
      <c r="G95" s="2"/>
      <c r="H95" s="3"/>
      <c r="I95" s="2"/>
      <c r="J95" s="1"/>
      <c r="K95" s="2"/>
      <c r="L95" s="31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2"/>
      <c r="F96" s="2"/>
      <c r="G96" s="2"/>
      <c r="H96" s="3"/>
      <c r="I96" s="2"/>
      <c r="J96" s="1"/>
      <c r="K96" s="2"/>
      <c r="L96" s="31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2"/>
      <c r="F97" s="2"/>
      <c r="G97" s="2"/>
      <c r="H97" s="3"/>
      <c r="I97" s="2"/>
      <c r="J97" s="1"/>
      <c r="K97" s="2"/>
      <c r="L97" s="31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2"/>
      <c r="F98" s="2"/>
      <c r="G98" s="2"/>
      <c r="H98" s="3"/>
      <c r="I98" s="2"/>
      <c r="J98" s="1"/>
      <c r="K98" s="2"/>
      <c r="L98" s="31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2"/>
      <c r="F99" s="2"/>
      <c r="G99" s="2"/>
      <c r="H99" s="3"/>
      <c r="I99" s="2"/>
      <c r="J99" s="1"/>
      <c r="K99" s="2"/>
      <c r="L99" s="31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2"/>
      <c r="F100" s="2"/>
      <c r="G100" s="2"/>
      <c r="H100" s="3"/>
      <c r="I100" s="2"/>
      <c r="J100" s="1"/>
      <c r="K100" s="2"/>
      <c r="L100" s="31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2"/>
      <c r="F101" s="2"/>
      <c r="G101" s="2"/>
      <c r="H101" s="3"/>
      <c r="I101" s="2"/>
      <c r="J101" s="1"/>
      <c r="K101" s="2"/>
      <c r="L101" s="31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2"/>
      <c r="F102" s="2"/>
      <c r="G102" s="2"/>
      <c r="H102" s="3"/>
      <c r="I102" s="2"/>
      <c r="J102" s="1"/>
      <c r="K102" s="2"/>
      <c r="L102" s="31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2"/>
      <c r="F103" s="2"/>
      <c r="G103" s="2"/>
      <c r="H103" s="3"/>
      <c r="I103" s="2"/>
      <c r="J103" s="1"/>
      <c r="K103" s="2"/>
      <c r="L103" s="31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2"/>
      <c r="F104" s="2"/>
      <c r="G104" s="2"/>
      <c r="H104" s="3"/>
      <c r="I104" s="2"/>
      <c r="J104" s="1"/>
      <c r="K104" s="2"/>
      <c r="L104" s="31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2"/>
      <c r="F105" s="2"/>
      <c r="G105" s="2"/>
      <c r="H105" s="3"/>
      <c r="I105" s="2"/>
      <c r="J105" s="1"/>
      <c r="K105" s="2"/>
      <c r="L105" s="31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2"/>
      <c r="F106" s="2"/>
      <c r="G106" s="2"/>
      <c r="H106" s="3"/>
      <c r="I106" s="2"/>
      <c r="J106" s="1"/>
      <c r="K106" s="2"/>
      <c r="L106" s="3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2"/>
      <c r="F107" s="2"/>
      <c r="G107" s="2"/>
      <c r="H107" s="3"/>
      <c r="I107" s="2"/>
      <c r="J107" s="1"/>
      <c r="K107" s="2"/>
      <c r="L107" s="3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2"/>
      <c r="F108" s="2"/>
      <c r="G108" s="2"/>
      <c r="H108" s="3"/>
      <c r="I108" s="2"/>
      <c r="J108" s="1"/>
      <c r="K108" s="2"/>
      <c r="L108" s="3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2"/>
      <c r="H109" s="3"/>
      <c r="I109" s="2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2"/>
      <c r="H110" s="3"/>
      <c r="I110" s="2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2"/>
      <c r="H111" s="3"/>
      <c r="I111" s="2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2"/>
      <c r="H112" s="3"/>
      <c r="I112" s="2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2"/>
      <c r="H113" s="3"/>
      <c r="I113" s="2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2"/>
      <c r="H114" s="3"/>
      <c r="I114" s="2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2"/>
      <c r="H115" s="3"/>
      <c r="I115" s="2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2"/>
      <c r="H116" s="3"/>
      <c r="I116" s="2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2"/>
      <c r="H117" s="3"/>
      <c r="I117" s="2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2"/>
      <c r="H118" s="3"/>
      <c r="I118" s="2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2"/>
      <c r="H119" s="3"/>
      <c r="I119" s="2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2"/>
      <c r="H120" s="3"/>
      <c r="I120" s="2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2"/>
      <c r="H121" s="3"/>
      <c r="I121" s="2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2"/>
      <c r="H122" s="3"/>
      <c r="I122" s="2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2"/>
      <c r="H123" s="3"/>
      <c r="I123" s="2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2"/>
      <c r="H124" s="3"/>
      <c r="I124" s="2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2"/>
      <c r="H125" s="3"/>
      <c r="I125" s="2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2"/>
      <c r="H126" s="3"/>
      <c r="I126" s="2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2"/>
      <c r="H127" s="3"/>
      <c r="I127" s="2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2"/>
      <c r="H128" s="3"/>
      <c r="I128" s="2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2"/>
      <c r="H129" s="3"/>
      <c r="I129" s="2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2"/>
      <c r="H130" s="3"/>
      <c r="I130" s="2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2"/>
      <c r="H131" s="3"/>
      <c r="I131" s="2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2"/>
      <c r="H132" s="3"/>
      <c r="I132" s="2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2"/>
      <c r="H133" s="3"/>
      <c r="I133" s="2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2"/>
      <c r="H134" s="3"/>
      <c r="I134" s="2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2"/>
      <c r="H135" s="3"/>
      <c r="I135" s="2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2"/>
      <c r="H136" s="3"/>
      <c r="I136" s="2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2"/>
      <c r="H137" s="3"/>
      <c r="I137" s="2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2"/>
      <c r="H138" s="3"/>
      <c r="I138" s="2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2"/>
      <c r="H139" s="3"/>
      <c r="I139" s="2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2"/>
      <c r="H140" s="3"/>
      <c r="I140" s="2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2"/>
      <c r="H141" s="3"/>
      <c r="I141" s="2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2"/>
      <c r="H142" s="3"/>
      <c r="I142" s="2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2"/>
      <c r="H143" s="3"/>
      <c r="I143" s="2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2"/>
      <c r="H144" s="3"/>
      <c r="I144" s="2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2"/>
      <c r="H145" s="3"/>
      <c r="I145" s="2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2"/>
      <c r="H146" s="3"/>
      <c r="I146" s="2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2"/>
      <c r="H147" s="3"/>
      <c r="I147" s="2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2"/>
      <c r="H148" s="3"/>
      <c r="I148" s="2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2"/>
      <c r="H149" s="3"/>
      <c r="I149" s="2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2"/>
      <c r="H150" s="3"/>
      <c r="I150" s="2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2"/>
      <c r="H151" s="3"/>
      <c r="I151" s="2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2"/>
      <c r="H152" s="3"/>
      <c r="I152" s="2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2"/>
      <c r="H153" s="3"/>
      <c r="I153" s="2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2"/>
      <c r="H154" s="3"/>
      <c r="I154" s="2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2"/>
      <c r="H155" s="3"/>
      <c r="I155" s="2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2"/>
      <c r="H156" s="3"/>
      <c r="I156" s="2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2"/>
      <c r="H157" s="3"/>
      <c r="I157" s="2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2"/>
      <c r="H158" s="3"/>
      <c r="I158" s="2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2"/>
      <c r="H159" s="3"/>
      <c r="I159" s="2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2"/>
      <c r="H160" s="3"/>
      <c r="I160" s="2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2"/>
      <c r="H161" s="3"/>
      <c r="I161" s="2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2"/>
      <c r="H162" s="3"/>
      <c r="I162" s="2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2"/>
      <c r="H163" s="3"/>
      <c r="I163" s="2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2"/>
      <c r="H164" s="3"/>
      <c r="I164" s="2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2"/>
      <c r="H165" s="3"/>
      <c r="I165" s="2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2"/>
      <c r="H166" s="3"/>
      <c r="I166" s="2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2"/>
      <c r="H167" s="3"/>
      <c r="I167" s="2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2"/>
      <c r="H168" s="3"/>
      <c r="I168" s="2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2"/>
      <c r="H169" s="3"/>
      <c r="I169" s="2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2"/>
      <c r="H170" s="3"/>
      <c r="I170" s="2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2"/>
      <c r="H171" s="3"/>
      <c r="I171" s="2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2"/>
      <c r="H172" s="3"/>
      <c r="I172" s="2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2"/>
      <c r="H173" s="3"/>
      <c r="I173" s="2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2"/>
      <c r="H174" s="3"/>
      <c r="I174" s="2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2"/>
      <c r="H175" s="3"/>
      <c r="I175" s="2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2"/>
      <c r="H176" s="3"/>
      <c r="I176" s="2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2"/>
      <c r="H177" s="3"/>
      <c r="I177" s="2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2"/>
      <c r="H178" s="3"/>
      <c r="I178" s="2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2"/>
      <c r="H179" s="3"/>
      <c r="I179" s="2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2"/>
      <c r="H180" s="3"/>
      <c r="I180" s="2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2"/>
      <c r="H181" s="3"/>
      <c r="I181" s="2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2"/>
      <c r="H182" s="3"/>
      <c r="I182" s="2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2"/>
      <c r="H183" s="3"/>
      <c r="I183" s="2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2"/>
      <c r="H184" s="3"/>
      <c r="I184" s="2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2"/>
      <c r="H185" s="3"/>
      <c r="I185" s="2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2"/>
      <c r="H186" s="3"/>
      <c r="I186" s="2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2"/>
      <c r="H187" s="3"/>
      <c r="I187" s="2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2"/>
      <c r="H188" s="3"/>
      <c r="I188" s="2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2"/>
      <c r="H189" s="3"/>
      <c r="I189" s="2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2"/>
      <c r="H190" s="3"/>
      <c r="I190" s="2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2"/>
      <c r="H191" s="3"/>
      <c r="I191" s="2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2"/>
      <c r="H192" s="3"/>
      <c r="I192" s="2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2"/>
      <c r="H193" s="3"/>
      <c r="I193" s="2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2"/>
      <c r="H194" s="3"/>
      <c r="I194" s="2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2"/>
      <c r="H195" s="3"/>
      <c r="I195" s="2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2"/>
      <c r="H196" s="3"/>
      <c r="I196" s="2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2"/>
      <c r="H197" s="3"/>
      <c r="I197" s="2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2"/>
      <c r="H198" s="3"/>
      <c r="I198" s="2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2"/>
      <c r="H199" s="3"/>
      <c r="I199" s="2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2"/>
      <c r="H200" s="3"/>
      <c r="I200" s="2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2"/>
      <c r="H201" s="3"/>
      <c r="I201" s="2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9">
    <mergeCell ref="A1:E1"/>
    <mergeCell ref="A2:R2"/>
    <mergeCell ref="P3:R3"/>
    <mergeCell ref="T3:V3"/>
    <mergeCell ref="W3:Y3"/>
    <mergeCell ref="A5:E5"/>
    <mergeCell ref="A6:E6"/>
    <mergeCell ref="A13:E13"/>
    <mergeCell ref="A27:E27"/>
    <mergeCell ref="A35:E35"/>
    <mergeCell ref="A40:E40"/>
    <mergeCell ref="A47:E47"/>
    <mergeCell ref="A55:E55"/>
    <mergeCell ref="A61:E6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pane ySplit="4" topLeftCell="A5" activePane="bottomLeft" state="frozen"/>
      <selection/>
      <selection pane="bottomLeft" activeCell="A1" sqref="A1:E1"/>
    </sheetView>
  </sheetViews>
  <sheetFormatPr defaultColWidth="8.75" defaultRowHeight="14.25"/>
  <cols>
    <col min="1" max="1" width="4" customWidth="1"/>
    <col min="2" max="2" width="7" customWidth="1"/>
    <col min="3" max="3" width="1.08333333333333" hidden="1" customWidth="1"/>
    <col min="4" max="4" width="9.25" customWidth="1"/>
    <col min="5" max="5" width="16.8333333333333" customWidth="1"/>
    <col min="6" max="6" width="4.75" customWidth="1"/>
    <col min="7" max="7" width="5.75" customWidth="1"/>
    <col min="8" max="8" width="9.08333333333333" customWidth="1"/>
    <col min="9" max="9" width="5.75" customWidth="1"/>
    <col min="10" max="10" width="5.5" customWidth="1"/>
    <col min="11" max="11" width="5.75" customWidth="1"/>
    <col min="12" max="12" width="7.83333333333333" customWidth="1"/>
    <col min="13" max="13" width="9.75" customWidth="1"/>
    <col min="14" max="14" width="13.5833333333333" customWidth="1"/>
    <col min="15" max="15" width="16.75" customWidth="1"/>
    <col min="16" max="16" width="8" customWidth="1"/>
    <col min="17" max="17" width="7.5" customWidth="1"/>
    <col min="18" max="18" width="8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1"/>
      <c r="E1" s="1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31.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88" t="s">
        <v>16</v>
      </c>
      <c r="Q3" s="88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88" t="s">
        <v>21</v>
      </c>
      <c r="Q4" s="88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6" t="s">
        <v>967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80">
        <f>SUM(L7:L30)</f>
        <v>427770</v>
      </c>
      <c r="M5" s="80"/>
      <c r="N5" s="80"/>
      <c r="O5" s="80"/>
      <c r="P5" s="89">
        <f>SUM(P7:P30)</f>
        <v>427770</v>
      </c>
      <c r="Q5" s="89">
        <f>SUM(Q7:Q30)</f>
        <v>420770</v>
      </c>
      <c r="R5" s="80">
        <f>SUM(R7:R30)</f>
        <v>0</v>
      </c>
      <c r="S5" s="48"/>
      <c r="T5" s="36">
        <v>1949</v>
      </c>
      <c r="U5" s="11">
        <v>315</v>
      </c>
      <c r="V5" s="11">
        <v>0</v>
      </c>
      <c r="W5" s="11">
        <f>600*0.4</f>
        <v>240</v>
      </c>
      <c r="X5" s="11">
        <f>800*0.4</f>
        <v>320</v>
      </c>
      <c r="Y5" s="11">
        <v>640</v>
      </c>
      <c r="Z5" s="37">
        <f>SUM(T5*W5+U5*X5+V5*Y5)</f>
        <v>568560</v>
      </c>
      <c r="AA5" s="37">
        <f>SUM(T5*W5+U5*X5+V5*Y5-P5)</f>
        <v>140790</v>
      </c>
    </row>
    <row r="6" ht="29.15" customHeight="1" spans="1:27">
      <c r="A6" s="82" t="s">
        <v>968</v>
      </c>
      <c r="B6" s="83"/>
      <c r="C6" s="83"/>
      <c r="D6" s="83"/>
      <c r="E6" s="84"/>
      <c r="F6" s="19"/>
      <c r="G6" s="19"/>
      <c r="H6" s="20"/>
      <c r="I6" s="20"/>
      <c r="J6" s="20"/>
      <c r="K6" s="20"/>
      <c r="L6" s="80">
        <f>SUM(L7:L19)</f>
        <v>297620</v>
      </c>
      <c r="M6" s="75"/>
      <c r="N6" s="75"/>
      <c r="O6" s="75"/>
      <c r="P6" s="89">
        <f>SUM(P7:P19)</f>
        <v>297620</v>
      </c>
      <c r="Q6" s="89">
        <f>SUM(Q7:Q19)</f>
        <v>290620</v>
      </c>
      <c r="R6" s="80">
        <f>SUM(R7:R19)</f>
        <v>0</v>
      </c>
      <c r="S6" s="48"/>
      <c r="T6" s="64"/>
      <c r="U6" s="93"/>
      <c r="V6" s="2"/>
      <c r="W6" s="2"/>
      <c r="X6" s="2"/>
      <c r="Y6" s="2"/>
      <c r="Z6" s="66"/>
      <c r="AA6" s="66"/>
    </row>
    <row r="7" ht="21" customHeight="1" spans="1:27">
      <c r="A7" s="28">
        <v>1</v>
      </c>
      <c r="B7" s="11" t="s">
        <v>54</v>
      </c>
      <c r="C7" s="11"/>
      <c r="D7" s="11" t="s">
        <v>2274</v>
      </c>
      <c r="E7" s="85" t="s">
        <v>2275</v>
      </c>
      <c r="F7" s="11"/>
      <c r="G7" s="85" t="s">
        <v>2276</v>
      </c>
      <c r="H7" s="86" t="s">
        <v>2277</v>
      </c>
      <c r="I7" s="11" t="s">
        <v>290</v>
      </c>
      <c r="J7" s="11">
        <v>40</v>
      </c>
      <c r="K7" s="11">
        <v>625</v>
      </c>
      <c r="L7" s="29">
        <v>25000</v>
      </c>
      <c r="M7" s="11" t="s">
        <v>830</v>
      </c>
      <c r="N7" s="11"/>
      <c r="O7" s="86" t="s">
        <v>2278</v>
      </c>
      <c r="P7" s="90">
        <v>25000</v>
      </c>
      <c r="Q7" s="90">
        <v>25000</v>
      </c>
      <c r="R7" s="88"/>
      <c r="S7" s="28"/>
      <c r="T7" s="1"/>
      <c r="U7" s="2"/>
      <c r="V7" s="2"/>
      <c r="W7" s="2"/>
      <c r="X7" s="2"/>
      <c r="Y7" s="2"/>
      <c r="Z7" s="31"/>
      <c r="AA7" s="31"/>
    </row>
    <row r="8" ht="21" customHeight="1" spans="1:27">
      <c r="A8" s="28">
        <v>2</v>
      </c>
      <c r="B8" s="11" t="s">
        <v>54</v>
      </c>
      <c r="C8" s="11"/>
      <c r="D8" s="11" t="s">
        <v>2274</v>
      </c>
      <c r="E8" s="85" t="s">
        <v>2279</v>
      </c>
      <c r="F8" s="11"/>
      <c r="G8" s="85" t="s">
        <v>2276</v>
      </c>
      <c r="H8" s="86" t="s">
        <v>2280</v>
      </c>
      <c r="I8" s="11" t="s">
        <v>102</v>
      </c>
      <c r="J8" s="11">
        <v>30</v>
      </c>
      <c r="K8" s="11">
        <v>834</v>
      </c>
      <c r="L8" s="29">
        <v>25000</v>
      </c>
      <c r="M8" s="11" t="s">
        <v>830</v>
      </c>
      <c r="N8" s="11"/>
      <c r="O8" s="86" t="s">
        <v>2281</v>
      </c>
      <c r="P8" s="90">
        <v>25000</v>
      </c>
      <c r="Q8" s="90">
        <v>25000</v>
      </c>
      <c r="R8" s="88"/>
      <c r="S8" s="28"/>
      <c r="T8" s="1"/>
      <c r="U8" s="2"/>
      <c r="V8" s="2"/>
      <c r="W8" s="2"/>
      <c r="X8" s="2"/>
      <c r="Y8" s="2"/>
      <c r="Z8" s="31"/>
      <c r="AA8" s="31"/>
    </row>
    <row r="9" ht="21" customHeight="1" spans="1:27">
      <c r="A9" s="28">
        <v>3</v>
      </c>
      <c r="B9" s="11" t="s">
        <v>54</v>
      </c>
      <c r="C9" s="11"/>
      <c r="D9" s="11" t="s">
        <v>2274</v>
      </c>
      <c r="E9" s="85" t="s">
        <v>2282</v>
      </c>
      <c r="F9" s="11"/>
      <c r="G9" s="85" t="s">
        <v>2276</v>
      </c>
      <c r="H9" s="86" t="s">
        <v>2283</v>
      </c>
      <c r="I9" s="11" t="s">
        <v>64</v>
      </c>
      <c r="J9" s="11">
        <v>280</v>
      </c>
      <c r="K9" s="11">
        <v>108</v>
      </c>
      <c r="L9" s="29">
        <v>30000</v>
      </c>
      <c r="M9" s="11" t="s">
        <v>830</v>
      </c>
      <c r="N9" s="11"/>
      <c r="O9" s="86" t="s">
        <v>2281</v>
      </c>
      <c r="P9" s="90">
        <v>30000</v>
      </c>
      <c r="Q9" s="90">
        <v>30000</v>
      </c>
      <c r="R9" s="88"/>
      <c r="S9" s="28"/>
      <c r="T9" s="1"/>
      <c r="U9" s="2"/>
      <c r="V9" s="2"/>
      <c r="W9" s="2"/>
      <c r="X9" s="2"/>
      <c r="Y9" s="2"/>
      <c r="Z9" s="31"/>
      <c r="AA9" s="31"/>
    </row>
    <row r="10" ht="21" customHeight="1" spans="1:27">
      <c r="A10" s="28">
        <v>4</v>
      </c>
      <c r="B10" s="11" t="s">
        <v>54</v>
      </c>
      <c r="C10" s="11"/>
      <c r="D10" s="11" t="s">
        <v>2274</v>
      </c>
      <c r="E10" s="85" t="s">
        <v>2284</v>
      </c>
      <c r="F10" s="11"/>
      <c r="G10" s="85" t="s">
        <v>2276</v>
      </c>
      <c r="H10" s="86" t="s">
        <v>2285</v>
      </c>
      <c r="I10" s="11" t="s">
        <v>102</v>
      </c>
      <c r="J10" s="11">
        <v>40</v>
      </c>
      <c r="K10" s="11">
        <v>500</v>
      </c>
      <c r="L10" s="29">
        <v>20000</v>
      </c>
      <c r="M10" s="11" t="s">
        <v>830</v>
      </c>
      <c r="N10" s="11"/>
      <c r="O10" s="86" t="s">
        <v>2281</v>
      </c>
      <c r="P10" s="90">
        <v>20000</v>
      </c>
      <c r="Q10" s="90">
        <v>20000</v>
      </c>
      <c r="R10" s="88"/>
      <c r="S10" s="28"/>
      <c r="T10" s="1"/>
      <c r="U10" s="2"/>
      <c r="V10" s="2"/>
      <c r="W10" s="2"/>
      <c r="X10" s="2"/>
      <c r="Y10" s="2"/>
      <c r="Z10" s="31"/>
      <c r="AA10" s="31"/>
    </row>
    <row r="11" ht="21" customHeight="1" spans="1:27">
      <c r="A11" s="28">
        <v>5</v>
      </c>
      <c r="B11" s="11" t="s">
        <v>54</v>
      </c>
      <c r="C11" s="11"/>
      <c r="D11" s="11" t="s">
        <v>2274</v>
      </c>
      <c r="E11" s="85" t="s">
        <v>2286</v>
      </c>
      <c r="F11" s="11"/>
      <c r="G11" s="85" t="s">
        <v>2287</v>
      </c>
      <c r="H11" s="86" t="s">
        <v>2288</v>
      </c>
      <c r="I11" s="11" t="s">
        <v>1551</v>
      </c>
      <c r="J11" s="11">
        <v>50</v>
      </c>
      <c r="K11" s="11">
        <v>400</v>
      </c>
      <c r="L11" s="29">
        <v>20000</v>
      </c>
      <c r="M11" s="11" t="s">
        <v>830</v>
      </c>
      <c r="N11" s="11"/>
      <c r="O11" s="86" t="s">
        <v>2281</v>
      </c>
      <c r="P11" s="90">
        <v>20000</v>
      </c>
      <c r="Q11" s="90">
        <v>20000</v>
      </c>
      <c r="R11" s="88"/>
      <c r="S11" s="28"/>
      <c r="T11" s="1"/>
      <c r="U11" s="2"/>
      <c r="V11" s="2"/>
      <c r="W11" s="2"/>
      <c r="X11" s="2"/>
      <c r="Y11" s="2"/>
      <c r="Z11" s="31"/>
      <c r="AA11" s="31"/>
    </row>
    <row r="12" ht="21" customHeight="1" spans="1:27">
      <c r="A12" s="28">
        <v>6</v>
      </c>
      <c r="B12" s="11" t="s">
        <v>54</v>
      </c>
      <c r="C12" s="11"/>
      <c r="D12" s="11" t="s">
        <v>2274</v>
      </c>
      <c r="E12" s="85" t="s">
        <v>2289</v>
      </c>
      <c r="F12" s="11"/>
      <c r="G12" s="85" t="s">
        <v>2287</v>
      </c>
      <c r="H12" s="86" t="s">
        <v>2290</v>
      </c>
      <c r="I12" s="11" t="s">
        <v>64</v>
      </c>
      <c r="J12" s="11">
        <v>9600</v>
      </c>
      <c r="K12" s="11">
        <v>1</v>
      </c>
      <c r="L12" s="36">
        <f>SUM(J12*K12)</f>
        <v>9600</v>
      </c>
      <c r="M12" s="11" t="s">
        <v>830</v>
      </c>
      <c r="N12" s="11"/>
      <c r="O12" s="86">
        <v>43739</v>
      </c>
      <c r="P12" s="90">
        <v>9600</v>
      </c>
      <c r="Q12" s="90">
        <v>9600</v>
      </c>
      <c r="R12" s="88"/>
      <c r="S12" s="28"/>
      <c r="T12" s="1"/>
      <c r="U12" s="2"/>
      <c r="V12" s="2"/>
      <c r="W12" s="2"/>
      <c r="X12" s="2"/>
      <c r="Y12" s="2"/>
      <c r="Z12" s="31"/>
      <c r="AA12" s="31"/>
    </row>
    <row r="13" ht="21" customHeight="1" spans="1:27">
      <c r="A13" s="28">
        <v>7</v>
      </c>
      <c r="B13" s="11" t="s">
        <v>54</v>
      </c>
      <c r="C13" s="11"/>
      <c r="D13" s="11" t="s">
        <v>2274</v>
      </c>
      <c r="E13" s="85" t="s">
        <v>2291</v>
      </c>
      <c r="F13" s="11"/>
      <c r="G13" s="85" t="s">
        <v>2276</v>
      </c>
      <c r="H13" s="86" t="s">
        <v>2292</v>
      </c>
      <c r="I13" s="11" t="s">
        <v>290</v>
      </c>
      <c r="J13" s="11">
        <v>240</v>
      </c>
      <c r="K13" s="11">
        <v>48</v>
      </c>
      <c r="L13" s="36">
        <v>11520</v>
      </c>
      <c r="M13" s="11" t="s">
        <v>830</v>
      </c>
      <c r="N13" s="11"/>
      <c r="O13" s="86">
        <v>43556</v>
      </c>
      <c r="P13" s="90">
        <v>11520</v>
      </c>
      <c r="Q13" s="90">
        <v>11520</v>
      </c>
      <c r="R13" s="88"/>
      <c r="S13" s="28"/>
      <c r="T13" s="1"/>
      <c r="U13" s="2"/>
      <c r="V13" s="2"/>
      <c r="W13" s="2"/>
      <c r="X13" s="2"/>
      <c r="Y13" s="2"/>
      <c r="Z13" s="31"/>
      <c r="AA13" s="31"/>
    </row>
    <row r="14" ht="21" customHeight="1" spans="1:27">
      <c r="A14" s="28">
        <v>8</v>
      </c>
      <c r="B14" s="11" t="s">
        <v>54</v>
      </c>
      <c r="C14" s="11"/>
      <c r="D14" s="11" t="s">
        <v>2274</v>
      </c>
      <c r="E14" s="85" t="s">
        <v>2293</v>
      </c>
      <c r="F14" s="11"/>
      <c r="G14" s="85"/>
      <c r="H14" s="85" t="s">
        <v>2293</v>
      </c>
      <c r="I14" s="11" t="s">
        <v>64</v>
      </c>
      <c r="J14" s="11">
        <v>4500</v>
      </c>
      <c r="K14" s="11">
        <v>6</v>
      </c>
      <c r="L14" s="36">
        <f t="shared" ref="L14:L19" si="0">SUM(J14*K14)</f>
        <v>27000</v>
      </c>
      <c r="M14" s="11" t="s">
        <v>830</v>
      </c>
      <c r="N14" s="11"/>
      <c r="O14" s="86">
        <v>43557</v>
      </c>
      <c r="P14" s="90">
        <v>27000</v>
      </c>
      <c r="Q14" s="90">
        <v>27000</v>
      </c>
      <c r="R14" s="88"/>
      <c r="S14" s="28"/>
      <c r="T14" s="1"/>
      <c r="U14" s="2"/>
      <c r="V14" s="2"/>
      <c r="W14" s="2"/>
      <c r="X14" s="2"/>
      <c r="Y14" s="2"/>
      <c r="Z14" s="31"/>
      <c r="AA14" s="31"/>
    </row>
    <row r="15" ht="21" customHeight="1" spans="1:27">
      <c r="A15" s="28">
        <v>9</v>
      </c>
      <c r="B15" s="11" t="s">
        <v>54</v>
      </c>
      <c r="C15" s="11"/>
      <c r="D15" s="11" t="s">
        <v>2274</v>
      </c>
      <c r="E15" s="85" t="s">
        <v>2294</v>
      </c>
      <c r="F15" s="11"/>
      <c r="G15" s="85" t="s">
        <v>2276</v>
      </c>
      <c r="H15" s="85" t="s">
        <v>2294</v>
      </c>
      <c r="I15" s="11" t="s">
        <v>290</v>
      </c>
      <c r="J15" s="11">
        <v>200</v>
      </c>
      <c r="K15" s="11">
        <v>150</v>
      </c>
      <c r="L15" s="36">
        <f t="shared" si="0"/>
        <v>30000</v>
      </c>
      <c r="M15" s="11" t="s">
        <v>830</v>
      </c>
      <c r="N15" s="11"/>
      <c r="O15" s="86" t="s">
        <v>2281</v>
      </c>
      <c r="P15" s="90">
        <v>30000</v>
      </c>
      <c r="Q15" s="90">
        <v>30000</v>
      </c>
      <c r="R15" s="88"/>
      <c r="S15" s="28"/>
      <c r="T15" s="1"/>
      <c r="U15" s="2"/>
      <c r="V15" s="2"/>
      <c r="W15" s="2"/>
      <c r="X15" s="2"/>
      <c r="Y15" s="2"/>
      <c r="Z15" s="31"/>
      <c r="AA15" s="31"/>
    </row>
    <row r="16" ht="21" customHeight="1" spans="1:27">
      <c r="A16" s="28">
        <v>10</v>
      </c>
      <c r="B16" s="11" t="s">
        <v>54</v>
      </c>
      <c r="C16" s="11"/>
      <c r="D16" s="11" t="s">
        <v>2274</v>
      </c>
      <c r="E16" s="85" t="s">
        <v>2295</v>
      </c>
      <c r="F16" s="11"/>
      <c r="G16" s="85" t="s">
        <v>2276</v>
      </c>
      <c r="H16" s="86" t="s">
        <v>2296</v>
      </c>
      <c r="I16" s="11" t="s">
        <v>290</v>
      </c>
      <c r="J16" s="11">
        <v>240</v>
      </c>
      <c r="K16" s="11">
        <v>250</v>
      </c>
      <c r="L16" s="36">
        <f t="shared" si="0"/>
        <v>60000</v>
      </c>
      <c r="M16" s="11" t="s">
        <v>830</v>
      </c>
      <c r="N16" s="11"/>
      <c r="O16" s="86" t="s">
        <v>2281</v>
      </c>
      <c r="P16" s="90">
        <v>60000</v>
      </c>
      <c r="Q16" s="90">
        <v>60000</v>
      </c>
      <c r="R16" s="88"/>
      <c r="S16" s="28"/>
      <c r="T16" s="1"/>
      <c r="U16" s="2"/>
      <c r="V16" s="2"/>
      <c r="W16" s="2"/>
      <c r="X16" s="2"/>
      <c r="Y16" s="2"/>
      <c r="Z16" s="31"/>
      <c r="AA16" s="31"/>
    </row>
    <row r="17" ht="21" customHeight="1" spans="1:27">
      <c r="A17" s="28">
        <v>11</v>
      </c>
      <c r="B17" s="11" t="s">
        <v>54</v>
      </c>
      <c r="C17" s="11"/>
      <c r="D17" s="11" t="s">
        <v>2274</v>
      </c>
      <c r="E17" s="11" t="s">
        <v>1025</v>
      </c>
      <c r="F17" s="11"/>
      <c r="G17" s="85" t="s">
        <v>2287</v>
      </c>
      <c r="H17" s="11" t="s">
        <v>2297</v>
      </c>
      <c r="I17" s="11" t="s">
        <v>64</v>
      </c>
      <c r="J17" s="11">
        <v>2000</v>
      </c>
      <c r="K17" s="91">
        <v>2</v>
      </c>
      <c r="L17" s="36">
        <f t="shared" si="0"/>
        <v>4000</v>
      </c>
      <c r="M17" s="11" t="s">
        <v>830</v>
      </c>
      <c r="N17" s="11"/>
      <c r="O17" s="92">
        <v>43556</v>
      </c>
      <c r="P17" s="88">
        <f>SUM(L17)</f>
        <v>4000</v>
      </c>
      <c r="Q17" s="88">
        <v>4000</v>
      </c>
      <c r="R17" s="88"/>
      <c r="S17" s="28"/>
      <c r="T17" s="1"/>
      <c r="U17" s="2"/>
      <c r="V17" s="2"/>
      <c r="W17" s="2"/>
      <c r="X17" s="2"/>
      <c r="Y17" s="2"/>
      <c r="Z17" s="31"/>
      <c r="AA17" s="31"/>
    </row>
    <row r="18" ht="21" customHeight="1" spans="1:27">
      <c r="A18" s="28">
        <v>12</v>
      </c>
      <c r="B18" s="11" t="s">
        <v>54</v>
      </c>
      <c r="C18" s="11"/>
      <c r="D18" s="11" t="s">
        <v>2274</v>
      </c>
      <c r="E18" s="11" t="s">
        <v>2298</v>
      </c>
      <c r="F18" s="11"/>
      <c r="G18" s="85" t="s">
        <v>2276</v>
      </c>
      <c r="H18" s="11" t="s">
        <v>2298</v>
      </c>
      <c r="I18" s="11" t="s">
        <v>344</v>
      </c>
      <c r="J18" s="11">
        <v>500</v>
      </c>
      <c r="K18" s="91">
        <v>34</v>
      </c>
      <c r="L18" s="36">
        <f t="shared" si="0"/>
        <v>17000</v>
      </c>
      <c r="M18" s="11" t="s">
        <v>830</v>
      </c>
      <c r="N18" s="11"/>
      <c r="O18" s="92">
        <v>41730</v>
      </c>
      <c r="P18" s="88">
        <f>SUM(L18)</f>
        <v>17000</v>
      </c>
      <c r="Q18" s="88">
        <v>10000</v>
      </c>
      <c r="R18" s="88"/>
      <c r="S18" s="28"/>
      <c r="T18" s="1"/>
      <c r="U18" s="2"/>
      <c r="V18" s="2"/>
      <c r="W18" s="2"/>
      <c r="X18" s="2"/>
      <c r="Y18" s="2"/>
      <c r="Z18" s="31"/>
      <c r="AA18" s="31"/>
    </row>
    <row r="19" ht="21" customHeight="1" spans="1:27">
      <c r="A19" s="28">
        <v>13</v>
      </c>
      <c r="B19" s="11" t="s">
        <v>54</v>
      </c>
      <c r="C19" s="11"/>
      <c r="D19" s="11" t="s">
        <v>2274</v>
      </c>
      <c r="E19" s="11" t="s">
        <v>2299</v>
      </c>
      <c r="F19" s="11"/>
      <c r="G19" s="85" t="s">
        <v>2287</v>
      </c>
      <c r="H19" s="11" t="s">
        <v>2300</v>
      </c>
      <c r="I19" s="11" t="s">
        <v>64</v>
      </c>
      <c r="J19" s="11">
        <v>18500</v>
      </c>
      <c r="K19" s="91">
        <v>1</v>
      </c>
      <c r="L19" s="36">
        <f t="shared" si="0"/>
        <v>18500</v>
      </c>
      <c r="M19" s="11" t="s">
        <v>830</v>
      </c>
      <c r="N19" s="11"/>
      <c r="O19" s="92">
        <v>41883</v>
      </c>
      <c r="P19" s="88">
        <f>SUM(L19)</f>
        <v>18500</v>
      </c>
      <c r="Q19" s="88">
        <v>18500</v>
      </c>
      <c r="R19" s="88"/>
      <c r="S19" s="28"/>
      <c r="T19" s="1"/>
      <c r="U19" s="2"/>
      <c r="V19" s="2"/>
      <c r="W19" s="2"/>
      <c r="X19" s="2"/>
      <c r="Y19" s="2"/>
      <c r="Z19" s="31"/>
      <c r="AA19" s="31"/>
    </row>
    <row r="20" ht="21" customHeight="1" spans="1:27">
      <c r="A20" s="28">
        <v>14</v>
      </c>
      <c r="B20" s="11" t="s">
        <v>54</v>
      </c>
      <c r="C20" s="87"/>
      <c r="D20" s="11" t="s">
        <v>2301</v>
      </c>
      <c r="E20" s="11" t="s">
        <v>2302</v>
      </c>
      <c r="F20" s="11"/>
      <c r="G20" s="85" t="s">
        <v>2287</v>
      </c>
      <c r="H20" s="11" t="s">
        <v>2302</v>
      </c>
      <c r="I20" s="11" t="s">
        <v>89</v>
      </c>
      <c r="J20" s="11">
        <v>1100</v>
      </c>
      <c r="K20" s="91">
        <v>22</v>
      </c>
      <c r="L20" s="43">
        <v>24200</v>
      </c>
      <c r="M20" s="11" t="s">
        <v>830</v>
      </c>
      <c r="N20" s="11"/>
      <c r="O20" s="26">
        <v>2019.04</v>
      </c>
      <c r="P20" s="44">
        <v>24200</v>
      </c>
      <c r="Q20" s="44">
        <v>24200</v>
      </c>
      <c r="R20" s="88"/>
      <c r="S20" s="11"/>
      <c r="T20" s="64"/>
      <c r="U20" s="3"/>
      <c r="V20" s="2"/>
      <c r="W20" s="2"/>
      <c r="X20" s="2"/>
      <c r="Y20" s="2"/>
      <c r="Z20" s="66"/>
      <c r="AA20" s="66"/>
    </row>
    <row r="21" ht="21" customHeight="1" spans="1:27">
      <c r="A21" s="28">
        <v>15</v>
      </c>
      <c r="B21" s="11" t="s">
        <v>54</v>
      </c>
      <c r="C21" s="87"/>
      <c r="D21" s="11" t="s">
        <v>2301</v>
      </c>
      <c r="E21" s="11" t="s">
        <v>2303</v>
      </c>
      <c r="F21" s="11"/>
      <c r="G21" s="85" t="s">
        <v>2287</v>
      </c>
      <c r="H21" s="11" t="s">
        <v>2304</v>
      </c>
      <c r="I21" s="11" t="s">
        <v>102</v>
      </c>
      <c r="J21" s="11">
        <v>85</v>
      </c>
      <c r="K21" s="91">
        <v>110</v>
      </c>
      <c r="L21" s="43">
        <v>9350</v>
      </c>
      <c r="M21" s="11" t="s">
        <v>830</v>
      </c>
      <c r="N21" s="11"/>
      <c r="O21" s="26">
        <v>2019.04</v>
      </c>
      <c r="P21" s="44">
        <v>9350</v>
      </c>
      <c r="Q21" s="44">
        <v>9350</v>
      </c>
      <c r="R21" s="88"/>
      <c r="S21" s="11"/>
      <c r="T21" s="64"/>
      <c r="U21" s="3"/>
      <c r="V21" s="2"/>
      <c r="W21" s="2"/>
      <c r="X21" s="2"/>
      <c r="Y21" s="2"/>
      <c r="Z21" s="66"/>
      <c r="AA21" s="66"/>
    </row>
    <row r="22" ht="21" customHeight="1" spans="1:27">
      <c r="A22" s="28">
        <v>16</v>
      </c>
      <c r="B22" s="11" t="s">
        <v>54</v>
      </c>
      <c r="C22" s="87"/>
      <c r="D22" s="11" t="s">
        <v>2301</v>
      </c>
      <c r="E22" s="11" t="s">
        <v>1073</v>
      </c>
      <c r="F22" s="11"/>
      <c r="G22" s="85" t="s">
        <v>2287</v>
      </c>
      <c r="H22" s="11" t="s">
        <v>2305</v>
      </c>
      <c r="I22" s="11" t="s">
        <v>64</v>
      </c>
      <c r="J22" s="11">
        <v>6500</v>
      </c>
      <c r="K22" s="91">
        <v>5</v>
      </c>
      <c r="L22" s="43">
        <v>32500</v>
      </c>
      <c r="M22" s="11" t="s">
        <v>830</v>
      </c>
      <c r="N22" s="11"/>
      <c r="O22" s="26">
        <v>2019.08</v>
      </c>
      <c r="P22" s="44">
        <v>32500</v>
      </c>
      <c r="Q22" s="44">
        <v>32500</v>
      </c>
      <c r="R22" s="88"/>
      <c r="S22" s="11"/>
      <c r="T22" s="64"/>
      <c r="U22" s="3"/>
      <c r="V22" s="2"/>
      <c r="W22" s="2"/>
      <c r="X22" s="2"/>
      <c r="Y22" s="2"/>
      <c r="Z22" s="66"/>
      <c r="AA22" s="66"/>
    </row>
    <row r="23" ht="21" customHeight="1" spans="1:27">
      <c r="A23" s="28">
        <v>17</v>
      </c>
      <c r="B23" s="11" t="s">
        <v>54</v>
      </c>
      <c r="C23" s="87"/>
      <c r="D23" s="11" t="s">
        <v>2301</v>
      </c>
      <c r="E23" s="11" t="s">
        <v>909</v>
      </c>
      <c r="F23" s="11"/>
      <c r="G23" s="85" t="s">
        <v>2287</v>
      </c>
      <c r="H23" s="11" t="s">
        <v>2306</v>
      </c>
      <c r="I23" s="11" t="s">
        <v>64</v>
      </c>
      <c r="J23" s="11">
        <v>3500</v>
      </c>
      <c r="K23" s="91">
        <v>4</v>
      </c>
      <c r="L23" s="43">
        <v>14000</v>
      </c>
      <c r="M23" s="11" t="s">
        <v>830</v>
      </c>
      <c r="N23" s="11"/>
      <c r="O23" s="26">
        <v>2019.8</v>
      </c>
      <c r="P23" s="44">
        <v>14000</v>
      </c>
      <c r="Q23" s="44">
        <v>14000</v>
      </c>
      <c r="R23" s="88"/>
      <c r="S23" s="11"/>
      <c r="T23" s="64"/>
      <c r="U23" s="3"/>
      <c r="V23" s="2"/>
      <c r="W23" s="2"/>
      <c r="X23" s="2"/>
      <c r="Y23" s="2"/>
      <c r="Z23" s="66"/>
      <c r="AA23" s="66"/>
    </row>
    <row r="24" ht="21" customHeight="1" spans="1:27">
      <c r="A24" s="28">
        <v>18</v>
      </c>
      <c r="B24" s="11" t="s">
        <v>54</v>
      </c>
      <c r="C24" s="87"/>
      <c r="D24" s="11" t="s">
        <v>2307</v>
      </c>
      <c r="E24" s="11" t="s">
        <v>2308</v>
      </c>
      <c r="F24" s="11"/>
      <c r="G24" s="85" t="s">
        <v>2287</v>
      </c>
      <c r="H24" s="11" t="s">
        <v>2309</v>
      </c>
      <c r="I24" s="87" t="s">
        <v>64</v>
      </c>
      <c r="J24" s="87" t="s">
        <v>2310</v>
      </c>
      <c r="K24" s="11">
        <v>1</v>
      </c>
      <c r="L24" s="11">
        <v>9000</v>
      </c>
      <c r="M24" s="11" t="s">
        <v>830</v>
      </c>
      <c r="N24" s="11"/>
      <c r="O24" s="26">
        <v>9000</v>
      </c>
      <c r="P24" s="44">
        <v>9000</v>
      </c>
      <c r="Q24" s="44">
        <v>9000</v>
      </c>
      <c r="R24" s="44"/>
      <c r="S24" s="11"/>
      <c r="T24" s="64"/>
      <c r="U24" s="3"/>
      <c r="V24" s="2"/>
      <c r="W24" s="2"/>
      <c r="X24" s="2"/>
      <c r="Y24" s="2"/>
      <c r="Z24" s="66"/>
      <c r="AA24" s="66"/>
    </row>
    <row r="25" ht="21" customHeight="1" spans="1:27">
      <c r="A25" s="28">
        <v>19</v>
      </c>
      <c r="B25" s="11" t="s">
        <v>54</v>
      </c>
      <c r="C25" s="87"/>
      <c r="D25" s="11" t="s">
        <v>2307</v>
      </c>
      <c r="E25" s="11" t="s">
        <v>2311</v>
      </c>
      <c r="F25" s="11"/>
      <c r="G25" s="85" t="s">
        <v>2287</v>
      </c>
      <c r="H25" s="11" t="s">
        <v>2312</v>
      </c>
      <c r="I25" s="11" t="s">
        <v>64</v>
      </c>
      <c r="J25" s="11">
        <v>1800</v>
      </c>
      <c r="K25" s="11">
        <v>2</v>
      </c>
      <c r="L25" s="11">
        <v>3600</v>
      </c>
      <c r="M25" s="11" t="s">
        <v>830</v>
      </c>
      <c r="N25" s="11"/>
      <c r="O25" s="26">
        <v>3600</v>
      </c>
      <c r="P25" s="44">
        <v>3600</v>
      </c>
      <c r="Q25" s="44">
        <v>3600</v>
      </c>
      <c r="R25" s="44"/>
      <c r="S25" s="11"/>
      <c r="T25" s="64"/>
      <c r="U25" s="3"/>
      <c r="V25" s="2"/>
      <c r="W25" s="2"/>
      <c r="X25" s="2"/>
      <c r="Y25" s="2"/>
      <c r="Z25" s="66"/>
      <c r="AA25" s="66"/>
    </row>
    <row r="26" ht="21" customHeight="1" spans="1:27">
      <c r="A26" s="28">
        <v>20</v>
      </c>
      <c r="B26" s="11" t="s">
        <v>54</v>
      </c>
      <c r="C26" s="87"/>
      <c r="D26" s="11" t="s">
        <v>2307</v>
      </c>
      <c r="E26" s="11" t="s">
        <v>2313</v>
      </c>
      <c r="F26" s="11"/>
      <c r="G26" s="85" t="s">
        <v>2287</v>
      </c>
      <c r="H26" s="11" t="s">
        <v>2313</v>
      </c>
      <c r="I26" s="11" t="s">
        <v>64</v>
      </c>
      <c r="J26" s="87" t="s">
        <v>2314</v>
      </c>
      <c r="K26" s="11">
        <v>2</v>
      </c>
      <c r="L26" s="11">
        <v>8000</v>
      </c>
      <c r="M26" s="11" t="s">
        <v>830</v>
      </c>
      <c r="N26" s="11"/>
      <c r="O26" s="26">
        <v>8000</v>
      </c>
      <c r="P26" s="44">
        <v>8000</v>
      </c>
      <c r="Q26" s="44">
        <v>8000</v>
      </c>
      <c r="R26" s="44"/>
      <c r="S26" s="11"/>
      <c r="T26" s="64"/>
      <c r="U26" s="3"/>
      <c r="V26" s="2"/>
      <c r="W26" s="2"/>
      <c r="X26" s="2"/>
      <c r="Y26" s="2"/>
      <c r="Z26" s="66"/>
      <c r="AA26" s="66"/>
    </row>
    <row r="27" ht="21" customHeight="1" spans="1:27">
      <c r="A27" s="28">
        <v>21</v>
      </c>
      <c r="B27" s="11" t="s">
        <v>54</v>
      </c>
      <c r="C27" s="87"/>
      <c r="D27" s="11" t="s">
        <v>2307</v>
      </c>
      <c r="E27" s="11" t="s">
        <v>2315</v>
      </c>
      <c r="F27" s="11"/>
      <c r="G27" s="85" t="s">
        <v>2287</v>
      </c>
      <c r="H27" s="11" t="s">
        <v>2316</v>
      </c>
      <c r="I27" s="87" t="s">
        <v>125</v>
      </c>
      <c r="J27" s="87" t="s">
        <v>2317</v>
      </c>
      <c r="K27" s="11">
        <v>1</v>
      </c>
      <c r="L27" s="11">
        <v>8000</v>
      </c>
      <c r="M27" s="11" t="s">
        <v>830</v>
      </c>
      <c r="N27" s="11"/>
      <c r="O27" s="26">
        <v>8000</v>
      </c>
      <c r="P27" s="44">
        <v>8000</v>
      </c>
      <c r="Q27" s="44">
        <v>8000</v>
      </c>
      <c r="R27" s="44"/>
      <c r="S27" s="11"/>
      <c r="T27" s="64"/>
      <c r="U27" s="3"/>
      <c r="V27" s="2"/>
      <c r="W27" s="2"/>
      <c r="X27" s="2"/>
      <c r="Y27" s="2"/>
      <c r="Z27" s="66"/>
      <c r="AA27" s="66"/>
    </row>
    <row r="28" ht="21" customHeight="1" spans="1:27">
      <c r="A28" s="28">
        <v>22</v>
      </c>
      <c r="B28" s="11" t="s">
        <v>54</v>
      </c>
      <c r="C28" s="87"/>
      <c r="D28" s="11" t="s">
        <v>2307</v>
      </c>
      <c r="E28" s="11" t="s">
        <v>2318</v>
      </c>
      <c r="F28" s="11"/>
      <c r="G28" s="85" t="s">
        <v>2287</v>
      </c>
      <c r="H28" s="11" t="s">
        <v>2319</v>
      </c>
      <c r="I28" s="87" t="s">
        <v>125</v>
      </c>
      <c r="J28" s="87" t="s">
        <v>2320</v>
      </c>
      <c r="K28" s="11">
        <v>1</v>
      </c>
      <c r="L28" s="11">
        <v>12000</v>
      </c>
      <c r="M28" s="11" t="s">
        <v>830</v>
      </c>
      <c r="N28" s="11"/>
      <c r="O28" s="26">
        <v>12000</v>
      </c>
      <c r="P28" s="44">
        <v>12000</v>
      </c>
      <c r="Q28" s="44">
        <v>12000</v>
      </c>
      <c r="R28" s="44"/>
      <c r="S28" s="11"/>
      <c r="T28" s="64"/>
      <c r="U28" s="3"/>
      <c r="V28" s="2"/>
      <c r="W28" s="2"/>
      <c r="X28" s="2"/>
      <c r="Y28" s="2"/>
      <c r="Z28" s="66"/>
      <c r="AA28" s="66"/>
    </row>
    <row r="29" ht="21" customHeight="1" spans="1:27">
      <c r="A29" s="28">
        <v>23</v>
      </c>
      <c r="B29" s="11" t="s">
        <v>54</v>
      </c>
      <c r="C29" s="87"/>
      <c r="D29" s="11" t="s">
        <v>2307</v>
      </c>
      <c r="E29" s="11" t="s">
        <v>2321</v>
      </c>
      <c r="F29" s="11"/>
      <c r="G29" s="85" t="s">
        <v>2287</v>
      </c>
      <c r="H29" s="11" t="s">
        <v>2321</v>
      </c>
      <c r="I29" s="87" t="s">
        <v>125</v>
      </c>
      <c r="J29" s="87" t="s">
        <v>2322</v>
      </c>
      <c r="K29" s="11">
        <v>1</v>
      </c>
      <c r="L29" s="11">
        <v>5500</v>
      </c>
      <c r="M29" s="11" t="s">
        <v>830</v>
      </c>
      <c r="N29" s="11"/>
      <c r="O29" s="26">
        <v>5500</v>
      </c>
      <c r="P29" s="44">
        <v>5500</v>
      </c>
      <c r="Q29" s="44">
        <v>5500</v>
      </c>
      <c r="R29" s="44"/>
      <c r="S29" s="11"/>
      <c r="T29" s="64"/>
      <c r="U29" s="3"/>
      <c r="V29" s="2"/>
      <c r="W29" s="2"/>
      <c r="X29" s="2"/>
      <c r="Y29" s="2"/>
      <c r="Z29" s="66"/>
      <c r="AA29" s="66"/>
    </row>
    <row r="30" ht="21" customHeight="1" spans="1:27">
      <c r="A30" s="28">
        <v>24</v>
      </c>
      <c r="B30" s="11" t="s">
        <v>54</v>
      </c>
      <c r="C30" s="87"/>
      <c r="D30" s="11" t="s">
        <v>2307</v>
      </c>
      <c r="E30" s="11" t="s">
        <v>336</v>
      </c>
      <c r="F30" s="11"/>
      <c r="G30" s="11" t="s">
        <v>174</v>
      </c>
      <c r="H30" s="11" t="s">
        <v>339</v>
      </c>
      <c r="I30" s="11" t="s">
        <v>290</v>
      </c>
      <c r="J30" s="11">
        <v>4000</v>
      </c>
      <c r="K30" s="11">
        <v>1</v>
      </c>
      <c r="L30" s="11">
        <v>4000</v>
      </c>
      <c r="M30" s="11" t="s">
        <v>830</v>
      </c>
      <c r="N30" s="11"/>
      <c r="O30" s="26">
        <v>4000</v>
      </c>
      <c r="P30" s="44">
        <v>4000</v>
      </c>
      <c r="Q30" s="44">
        <v>4000</v>
      </c>
      <c r="R30" s="94"/>
      <c r="S30" s="11"/>
      <c r="T30" s="64"/>
      <c r="U30" s="3"/>
      <c r="V30" s="2"/>
      <c r="W30" s="2"/>
      <c r="X30" s="2"/>
      <c r="Y30" s="2"/>
      <c r="Z30" s="66"/>
      <c r="AA30" s="66"/>
    </row>
    <row r="31" spans="1:27">
      <c r="A31" s="1"/>
      <c r="B31" s="1"/>
      <c r="C31" s="1"/>
      <c r="D31" s="3"/>
      <c r="E31" s="2"/>
      <c r="F31" s="2"/>
      <c r="G31" s="2"/>
      <c r="H31" s="3"/>
      <c r="I31" s="2"/>
      <c r="J31" s="1"/>
      <c r="K31" s="2"/>
      <c r="L31" s="31"/>
      <c r="M31" s="2"/>
      <c r="N31" s="3"/>
      <c r="O31" s="32"/>
      <c r="P31" s="33"/>
      <c r="Q31" s="33"/>
      <c r="R31" s="33"/>
      <c r="S31" s="2"/>
      <c r="T31" s="1"/>
      <c r="U31" s="2"/>
      <c r="V31" s="2"/>
      <c r="W31" s="2"/>
      <c r="X31" s="2"/>
      <c r="Y31" s="2"/>
      <c r="Z31" s="31"/>
      <c r="AA31" s="31"/>
    </row>
    <row r="32" spans="1:27">
      <c r="A32" s="1"/>
      <c r="B32" s="1"/>
      <c r="C32" s="1"/>
      <c r="D32" s="3"/>
      <c r="E32" s="2"/>
      <c r="F32" s="2"/>
      <c r="G32" s="2"/>
      <c r="H32" s="3"/>
      <c r="I32" s="2"/>
      <c r="J32" s="1"/>
      <c r="K32" s="2"/>
      <c r="L32" s="31"/>
      <c r="M32" s="2"/>
      <c r="N32" s="3"/>
      <c r="O32" s="32"/>
      <c r="P32" s="33"/>
      <c r="Q32" s="33"/>
      <c r="R32" s="33"/>
      <c r="S32" s="2"/>
      <c r="T32" s="1"/>
      <c r="U32" s="2"/>
      <c r="V32" s="2"/>
      <c r="W32" s="2"/>
      <c r="X32" s="2"/>
      <c r="Y32" s="2"/>
      <c r="Z32" s="31"/>
      <c r="AA32" s="31"/>
    </row>
    <row r="33" spans="1:27">
      <c r="A33" s="1"/>
      <c r="B33" s="1"/>
      <c r="C33" s="1"/>
      <c r="D33" s="3"/>
      <c r="E33" s="2"/>
      <c r="F33" s="2"/>
      <c r="G33" s="2"/>
      <c r="H33" s="3"/>
      <c r="I33" s="2"/>
      <c r="J33" s="1"/>
      <c r="K33" s="2"/>
      <c r="L33" s="31"/>
      <c r="M33" s="2"/>
      <c r="N33" s="3"/>
      <c r="O33" s="32"/>
      <c r="P33" s="33"/>
      <c r="Q33" s="33"/>
      <c r="R33" s="33"/>
      <c r="S33" s="2"/>
      <c r="T33" s="1"/>
      <c r="U33" s="2"/>
      <c r="V33" s="2"/>
      <c r="W33" s="2"/>
      <c r="X33" s="2"/>
      <c r="Y33" s="2"/>
      <c r="Z33" s="31"/>
      <c r="AA33" s="31"/>
    </row>
    <row r="34" spans="1:27">
      <c r="A34" s="1"/>
      <c r="B34" s="1"/>
      <c r="C34" s="1"/>
      <c r="D34" s="3"/>
      <c r="E34" s="2"/>
      <c r="F34" s="2"/>
      <c r="G34" s="2"/>
      <c r="H34" s="3"/>
      <c r="I34" s="2"/>
      <c r="J34" s="1"/>
      <c r="K34" s="2"/>
      <c r="L34" s="31"/>
      <c r="M34" s="2"/>
      <c r="N34" s="3"/>
      <c r="O34" s="32"/>
      <c r="P34" s="33"/>
      <c r="Q34" s="33"/>
      <c r="R34" s="33"/>
      <c r="S34" s="2"/>
      <c r="T34" s="1"/>
      <c r="U34" s="2"/>
      <c r="V34" s="2"/>
      <c r="W34" s="2"/>
      <c r="X34" s="2"/>
      <c r="Y34" s="2"/>
      <c r="Z34" s="31"/>
      <c r="AA34" s="31"/>
    </row>
    <row r="35" spans="1:27">
      <c r="A35" s="1"/>
      <c r="B35" s="1"/>
      <c r="C35" s="1"/>
      <c r="D35" s="3"/>
      <c r="E35" s="2"/>
      <c r="F35" s="2"/>
      <c r="G35" s="2"/>
      <c r="H35" s="3"/>
      <c r="I35" s="2"/>
      <c r="J35" s="1"/>
      <c r="K35" s="2"/>
      <c r="L35" s="31"/>
      <c r="M35" s="2"/>
      <c r="N35" s="3"/>
      <c r="O35" s="32"/>
      <c r="P35" s="33"/>
      <c r="Q35" s="33"/>
      <c r="R35" s="33"/>
      <c r="S35" s="2"/>
      <c r="T35" s="1"/>
      <c r="U35" s="2"/>
      <c r="V35" s="2"/>
      <c r="W35" s="2"/>
      <c r="X35" s="2"/>
      <c r="Y35" s="2"/>
      <c r="Z35" s="31"/>
      <c r="AA35" s="31"/>
    </row>
    <row r="36" spans="1:27">
      <c r="A36" s="1"/>
      <c r="B36" s="1"/>
      <c r="C36" s="1"/>
      <c r="D36" s="3"/>
      <c r="E36" s="2"/>
      <c r="F36" s="2"/>
      <c r="G36" s="2"/>
      <c r="H36" s="3"/>
      <c r="I36" s="2"/>
      <c r="J36" s="1"/>
      <c r="K36" s="2"/>
      <c r="L36" s="31"/>
      <c r="M36" s="2"/>
      <c r="N36" s="3"/>
      <c r="O36" s="32"/>
      <c r="P36" s="33"/>
      <c r="Q36" s="33"/>
      <c r="R36" s="33"/>
      <c r="S36" s="2"/>
      <c r="T36" s="1"/>
      <c r="U36" s="2"/>
      <c r="V36" s="2"/>
      <c r="W36" s="2"/>
      <c r="X36" s="2"/>
      <c r="Y36" s="2"/>
      <c r="Z36" s="31"/>
      <c r="AA36" s="31"/>
    </row>
    <row r="37" spans="1:27">
      <c r="A37" s="1"/>
      <c r="B37" s="1"/>
      <c r="C37" s="1"/>
      <c r="D37" s="3"/>
      <c r="E37" s="2"/>
      <c r="F37" s="2"/>
      <c r="G37" s="2"/>
      <c r="H37" s="3"/>
      <c r="I37" s="2"/>
      <c r="J37" s="1"/>
      <c r="K37" s="2"/>
      <c r="L37" s="31"/>
      <c r="M37" s="2"/>
      <c r="N37" s="3"/>
      <c r="O37" s="32"/>
      <c r="P37" s="33"/>
      <c r="Q37" s="33"/>
      <c r="R37" s="33"/>
      <c r="S37" s="2"/>
      <c r="T37" s="1"/>
      <c r="U37" s="2"/>
      <c r="V37" s="2"/>
      <c r="W37" s="2"/>
      <c r="X37" s="2"/>
      <c r="Y37" s="2"/>
      <c r="Z37" s="31"/>
      <c r="AA37" s="31"/>
    </row>
    <row r="38" spans="1:27">
      <c r="A38" s="1"/>
      <c r="B38" s="1"/>
      <c r="C38" s="1"/>
      <c r="D38" s="3"/>
      <c r="E38" s="2"/>
      <c r="F38" s="2"/>
      <c r="G38" s="2"/>
      <c r="H38" s="3"/>
      <c r="I38" s="2"/>
      <c r="J38" s="1"/>
      <c r="K38" s="2"/>
      <c r="L38" s="31"/>
      <c r="M38" s="2"/>
      <c r="N38" s="3"/>
      <c r="O38" s="32"/>
      <c r="P38" s="33"/>
      <c r="Q38" s="33"/>
      <c r="R38" s="33"/>
      <c r="S38" s="2"/>
      <c r="T38" s="1"/>
      <c r="U38" s="2"/>
      <c r="V38" s="2"/>
      <c r="W38" s="2"/>
      <c r="X38" s="2"/>
      <c r="Y38" s="2"/>
      <c r="Z38" s="31"/>
      <c r="AA38" s="31"/>
    </row>
    <row r="39" spans="1:27">
      <c r="A39" s="1"/>
      <c r="B39" s="1"/>
      <c r="C39" s="1"/>
      <c r="D39" s="3"/>
      <c r="E39" s="2"/>
      <c r="F39" s="2"/>
      <c r="G39" s="2"/>
      <c r="H39" s="3"/>
      <c r="I39" s="2"/>
      <c r="J39" s="1"/>
      <c r="K39" s="2"/>
      <c r="L39" s="31"/>
      <c r="M39" s="2"/>
      <c r="N39" s="3"/>
      <c r="O39" s="32"/>
      <c r="P39" s="33"/>
      <c r="Q39" s="33"/>
      <c r="R39" s="33"/>
      <c r="S39" s="2"/>
      <c r="T39" s="1"/>
      <c r="U39" s="2"/>
      <c r="V39" s="2"/>
      <c r="W39" s="2"/>
      <c r="X39" s="2"/>
      <c r="Y39" s="2"/>
      <c r="Z39" s="31"/>
      <c r="AA39" s="31"/>
    </row>
    <row r="40" spans="1:27">
      <c r="A40" s="1"/>
      <c r="B40" s="1"/>
      <c r="C40" s="1"/>
      <c r="D40" s="3"/>
      <c r="E40" s="2"/>
      <c r="F40" s="2"/>
      <c r="G40" s="2"/>
      <c r="H40" s="3"/>
      <c r="I40" s="2"/>
      <c r="J40" s="1"/>
      <c r="K40" s="2"/>
      <c r="L40" s="31"/>
      <c r="M40" s="2"/>
      <c r="N40" s="3"/>
      <c r="O40" s="32"/>
      <c r="P40" s="33"/>
      <c r="Q40" s="33"/>
      <c r="R40" s="33"/>
      <c r="S40" s="2"/>
      <c r="T40" s="1"/>
      <c r="U40" s="2"/>
      <c r="V40" s="2"/>
      <c r="W40" s="2"/>
      <c r="X40" s="2"/>
      <c r="Y40" s="2"/>
      <c r="Z40" s="31"/>
      <c r="AA40" s="31"/>
    </row>
    <row r="41" spans="1:27">
      <c r="A41" s="1"/>
      <c r="B41" s="1"/>
      <c r="C41" s="1"/>
      <c r="D41" s="3"/>
      <c r="E41" s="2"/>
      <c r="F41" s="2"/>
      <c r="G41" s="2"/>
      <c r="H41" s="3"/>
      <c r="I41" s="2"/>
      <c r="J41" s="1"/>
      <c r="K41" s="2"/>
      <c r="L41" s="31"/>
      <c r="M41" s="2"/>
      <c r="N41" s="3"/>
      <c r="O41" s="32"/>
      <c r="P41" s="33"/>
      <c r="Q41" s="33"/>
      <c r="R41" s="33"/>
      <c r="S41" s="2"/>
      <c r="T41" s="1"/>
      <c r="U41" s="2"/>
      <c r="V41" s="2"/>
      <c r="W41" s="2"/>
      <c r="X41" s="2"/>
      <c r="Y41" s="2"/>
      <c r="Z41" s="31"/>
      <c r="AA41" s="31"/>
    </row>
    <row r="42" spans="1:27">
      <c r="A42" s="1"/>
      <c r="B42" s="1"/>
      <c r="C42" s="1"/>
      <c r="D42" s="3"/>
      <c r="E42" s="2"/>
      <c r="F42" s="2"/>
      <c r="G42" s="2"/>
      <c r="H42" s="3"/>
      <c r="I42" s="2"/>
      <c r="J42" s="1"/>
      <c r="K42" s="2"/>
      <c r="L42" s="31"/>
      <c r="M42" s="2"/>
      <c r="N42" s="3"/>
      <c r="O42" s="32"/>
      <c r="P42" s="33"/>
      <c r="Q42" s="33"/>
      <c r="R42" s="33"/>
      <c r="S42" s="2"/>
      <c r="T42" s="1"/>
      <c r="U42" s="2"/>
      <c r="V42" s="2"/>
      <c r="W42" s="2"/>
      <c r="X42" s="2"/>
      <c r="Y42" s="2"/>
      <c r="Z42" s="31"/>
      <c r="AA42" s="31"/>
    </row>
    <row r="43" spans="1:27">
      <c r="A43" s="1"/>
      <c r="B43" s="1"/>
      <c r="C43" s="1"/>
      <c r="D43" s="3"/>
      <c r="E43" s="2"/>
      <c r="F43" s="2"/>
      <c r="G43" s="2"/>
      <c r="H43" s="3"/>
      <c r="I43" s="2"/>
      <c r="J43" s="1"/>
      <c r="K43" s="2"/>
      <c r="L43" s="31"/>
      <c r="M43" s="2"/>
      <c r="N43" s="3"/>
      <c r="O43" s="32"/>
      <c r="P43" s="33"/>
      <c r="Q43" s="33"/>
      <c r="R43" s="33"/>
      <c r="S43" s="2"/>
      <c r="T43" s="1"/>
      <c r="U43" s="2"/>
      <c r="V43" s="2"/>
      <c r="W43" s="2"/>
      <c r="X43" s="2"/>
      <c r="Y43" s="2"/>
      <c r="Z43" s="31"/>
      <c r="AA43" s="31"/>
    </row>
    <row r="44" spans="1:27">
      <c r="A44" s="1"/>
      <c r="B44" s="1"/>
      <c r="C44" s="1"/>
      <c r="D44" s="3"/>
      <c r="E44" s="2"/>
      <c r="F44" s="2"/>
      <c r="G44" s="2"/>
      <c r="H44" s="3"/>
      <c r="I44" s="2"/>
      <c r="J44" s="1"/>
      <c r="K44" s="2"/>
      <c r="L44" s="31"/>
      <c r="M44" s="2"/>
      <c r="N44" s="3"/>
      <c r="O44" s="32"/>
      <c r="P44" s="33"/>
      <c r="Q44" s="33"/>
      <c r="R44" s="33"/>
      <c r="S44" s="2"/>
      <c r="T44" s="1"/>
      <c r="U44" s="2"/>
      <c r="V44" s="2"/>
      <c r="W44" s="2"/>
      <c r="X44" s="2"/>
      <c r="Y44" s="2"/>
      <c r="Z44" s="31"/>
      <c r="AA44" s="31"/>
    </row>
    <row r="45" spans="1:27">
      <c r="A45" s="1"/>
      <c r="B45" s="1"/>
      <c r="C45" s="1"/>
      <c r="D45" s="3"/>
      <c r="E45" s="2"/>
      <c r="F45" s="2"/>
      <c r="G45" s="2"/>
      <c r="H45" s="3"/>
      <c r="I45" s="2"/>
      <c r="J45" s="1"/>
      <c r="K45" s="2"/>
      <c r="L45" s="31"/>
      <c r="M45" s="2"/>
      <c r="N45" s="3"/>
      <c r="O45" s="32"/>
      <c r="P45" s="33"/>
      <c r="Q45" s="33"/>
      <c r="R45" s="33"/>
      <c r="S45" s="2"/>
      <c r="T45" s="1"/>
      <c r="U45" s="2"/>
      <c r="V45" s="2"/>
      <c r="W45" s="2"/>
      <c r="X45" s="2"/>
      <c r="Y45" s="2"/>
      <c r="Z45" s="31"/>
      <c r="AA45" s="31"/>
    </row>
    <row r="46" spans="1:27">
      <c r="A46" s="1"/>
      <c r="B46" s="1"/>
      <c r="C46" s="1"/>
      <c r="D46" s="3"/>
      <c r="E46" s="2"/>
      <c r="F46" s="2"/>
      <c r="G46" s="2"/>
      <c r="H46" s="3"/>
      <c r="I46" s="2"/>
      <c r="J46" s="1"/>
      <c r="K46" s="2"/>
      <c r="L46" s="31"/>
      <c r="M46" s="2"/>
      <c r="N46" s="3"/>
      <c r="O46" s="32"/>
      <c r="P46" s="33"/>
      <c r="Q46" s="33"/>
      <c r="R46" s="33"/>
      <c r="S46" s="2"/>
      <c r="T46" s="1"/>
      <c r="U46" s="2"/>
      <c r="V46" s="2"/>
      <c r="W46" s="2"/>
      <c r="X46" s="2"/>
      <c r="Y46" s="2"/>
      <c r="Z46" s="31"/>
      <c r="AA46" s="31"/>
    </row>
    <row r="47" spans="1:27">
      <c r="A47" s="1"/>
      <c r="B47" s="1"/>
      <c r="C47" s="1"/>
      <c r="D47" s="3"/>
      <c r="E47" s="2"/>
      <c r="F47" s="2"/>
      <c r="G47" s="2"/>
      <c r="H47" s="3"/>
      <c r="I47" s="2"/>
      <c r="J47" s="1"/>
      <c r="K47" s="2"/>
      <c r="L47" s="31"/>
      <c r="M47" s="2"/>
      <c r="N47" s="3"/>
      <c r="O47" s="32"/>
      <c r="P47" s="33"/>
      <c r="Q47" s="33"/>
      <c r="R47" s="33"/>
      <c r="S47" s="2"/>
      <c r="T47" s="1"/>
      <c r="U47" s="2"/>
      <c r="V47" s="2"/>
      <c r="W47" s="2"/>
      <c r="X47" s="2"/>
      <c r="Y47" s="2"/>
      <c r="Z47" s="31"/>
      <c r="AA47" s="31"/>
    </row>
    <row r="48" spans="1:27">
      <c r="A48" s="1"/>
      <c r="B48" s="1"/>
      <c r="C48" s="1"/>
      <c r="D48" s="3"/>
      <c r="E48" s="2"/>
      <c r="F48" s="2"/>
      <c r="G48" s="2"/>
      <c r="H48" s="3"/>
      <c r="I48" s="2"/>
      <c r="J48" s="1"/>
      <c r="K48" s="2"/>
      <c r="L48" s="31"/>
      <c r="M48" s="2"/>
      <c r="N48" s="3"/>
      <c r="O48" s="32"/>
      <c r="P48" s="33"/>
      <c r="Q48" s="33"/>
      <c r="R48" s="33"/>
      <c r="S48" s="2"/>
      <c r="T48" s="1"/>
      <c r="U48" s="2"/>
      <c r="V48" s="2"/>
      <c r="W48" s="2"/>
      <c r="X48" s="2"/>
      <c r="Y48" s="2"/>
      <c r="Z48" s="31"/>
      <c r="AA48" s="31"/>
    </row>
    <row r="49" spans="1:27">
      <c r="A49" s="1"/>
      <c r="B49" s="1"/>
      <c r="C49" s="1"/>
      <c r="D49" s="3"/>
      <c r="E49" s="2"/>
      <c r="F49" s="2"/>
      <c r="G49" s="2"/>
      <c r="H49" s="3"/>
      <c r="I49" s="2"/>
      <c r="J49" s="1"/>
      <c r="K49" s="2"/>
      <c r="L49" s="31"/>
      <c r="M49" s="2"/>
      <c r="N49" s="3"/>
      <c r="O49" s="32"/>
      <c r="P49" s="33"/>
      <c r="Q49" s="33"/>
      <c r="R49" s="33"/>
      <c r="S49" s="2"/>
      <c r="T49" s="1"/>
      <c r="U49" s="2"/>
      <c r="V49" s="2"/>
      <c r="W49" s="2"/>
      <c r="X49" s="2"/>
      <c r="Y49" s="2"/>
      <c r="Z49" s="31"/>
      <c r="AA49" s="31"/>
    </row>
    <row r="50" spans="1:27">
      <c r="A50" s="1"/>
      <c r="B50" s="1"/>
      <c r="C50" s="1"/>
      <c r="D50" s="3"/>
      <c r="E50" s="2"/>
      <c r="F50" s="2"/>
      <c r="G50" s="2"/>
      <c r="H50" s="3"/>
      <c r="I50" s="2"/>
      <c r="J50" s="1"/>
      <c r="K50" s="2"/>
      <c r="L50" s="31"/>
      <c r="M50" s="2"/>
      <c r="N50" s="3"/>
      <c r="O50" s="32"/>
      <c r="P50" s="33"/>
      <c r="Q50" s="33"/>
      <c r="R50" s="33"/>
      <c r="S50" s="2"/>
      <c r="T50" s="1"/>
      <c r="U50" s="2"/>
      <c r="V50" s="2"/>
      <c r="W50" s="2"/>
      <c r="X50" s="2"/>
      <c r="Y50" s="2"/>
      <c r="Z50" s="31"/>
      <c r="AA50" s="31"/>
    </row>
    <row r="51" spans="1:27">
      <c r="A51" s="1"/>
      <c r="B51" s="1"/>
      <c r="C51" s="1"/>
      <c r="D51" s="3"/>
      <c r="E51" s="2"/>
      <c r="F51" s="2"/>
      <c r="G51" s="2"/>
      <c r="H51" s="3"/>
      <c r="I51" s="2"/>
      <c r="J51" s="1"/>
      <c r="K51" s="2"/>
      <c r="L51" s="31"/>
      <c r="M51" s="2"/>
      <c r="N51" s="3"/>
      <c r="O51" s="32"/>
      <c r="P51" s="33"/>
      <c r="Q51" s="33"/>
      <c r="R51" s="33"/>
      <c r="S51" s="2"/>
      <c r="T51" s="1"/>
      <c r="U51" s="2"/>
      <c r="V51" s="2"/>
      <c r="W51" s="2"/>
      <c r="X51" s="2"/>
      <c r="Y51" s="2"/>
      <c r="Z51" s="31"/>
      <c r="AA51" s="31"/>
    </row>
    <row r="52" spans="1:27">
      <c r="A52" s="1"/>
      <c r="B52" s="1"/>
      <c r="C52" s="1"/>
      <c r="D52" s="3"/>
      <c r="E52" s="2"/>
      <c r="F52" s="2"/>
      <c r="G52" s="2"/>
      <c r="H52" s="3"/>
      <c r="I52" s="2"/>
      <c r="J52" s="1"/>
      <c r="K52" s="2"/>
      <c r="L52" s="31"/>
      <c r="M52" s="2"/>
      <c r="N52" s="3"/>
      <c r="O52" s="32"/>
      <c r="P52" s="33"/>
      <c r="Q52" s="33"/>
      <c r="R52" s="33"/>
      <c r="S52" s="2"/>
      <c r="T52" s="1"/>
      <c r="U52" s="2"/>
      <c r="V52" s="2"/>
      <c r="W52" s="2"/>
      <c r="X52" s="2"/>
      <c r="Y52" s="2"/>
      <c r="Z52" s="31"/>
      <c r="AA52" s="31"/>
    </row>
    <row r="53" spans="1:27">
      <c r="A53" s="1"/>
      <c r="B53" s="1"/>
      <c r="C53" s="1"/>
      <c r="D53" s="3"/>
      <c r="E53" s="2"/>
      <c r="F53" s="2"/>
      <c r="G53" s="2"/>
      <c r="H53" s="3"/>
      <c r="I53" s="2"/>
      <c r="J53" s="1"/>
      <c r="K53" s="2"/>
      <c r="L53" s="31"/>
      <c r="M53" s="2"/>
      <c r="N53" s="3"/>
      <c r="O53" s="32"/>
      <c r="P53" s="33"/>
      <c r="Q53" s="33"/>
      <c r="R53" s="33"/>
      <c r="S53" s="2"/>
      <c r="T53" s="1"/>
      <c r="U53" s="2"/>
      <c r="V53" s="2"/>
      <c r="W53" s="2"/>
      <c r="X53" s="2"/>
      <c r="Y53" s="2"/>
      <c r="Z53" s="31"/>
      <c r="AA53" s="31"/>
    </row>
    <row r="54" spans="1:27">
      <c r="A54" s="1"/>
      <c r="B54" s="1"/>
      <c r="C54" s="1"/>
      <c r="D54" s="3"/>
      <c r="E54" s="2"/>
      <c r="F54" s="2"/>
      <c r="G54" s="2"/>
      <c r="H54" s="3"/>
      <c r="I54" s="2"/>
      <c r="J54" s="1"/>
      <c r="K54" s="2"/>
      <c r="L54" s="31"/>
      <c r="M54" s="2"/>
      <c r="N54" s="3"/>
      <c r="O54" s="32"/>
      <c r="P54" s="33"/>
      <c r="Q54" s="33"/>
      <c r="R54" s="33"/>
      <c r="S54" s="2"/>
      <c r="T54" s="1"/>
      <c r="U54" s="2"/>
      <c r="V54" s="2"/>
      <c r="W54" s="2"/>
      <c r="X54" s="2"/>
      <c r="Y54" s="2"/>
      <c r="Z54" s="31"/>
      <c r="AA54" s="31"/>
    </row>
    <row r="55" spans="1:27">
      <c r="A55" s="1"/>
      <c r="B55" s="1"/>
      <c r="C55" s="1"/>
      <c r="D55" s="3"/>
      <c r="E55" s="2"/>
      <c r="F55" s="2"/>
      <c r="G55" s="2"/>
      <c r="H55" s="3"/>
      <c r="I55" s="2"/>
      <c r="J55" s="1"/>
      <c r="K55" s="2"/>
      <c r="L55" s="31"/>
      <c r="M55" s="2"/>
      <c r="N55" s="3"/>
      <c r="O55" s="32"/>
      <c r="P55" s="33"/>
      <c r="Q55" s="33"/>
      <c r="R55" s="33"/>
      <c r="S55" s="2"/>
      <c r="T55" s="1"/>
      <c r="U55" s="2"/>
      <c r="V55" s="2"/>
      <c r="W55" s="2"/>
      <c r="X55" s="2"/>
      <c r="Y55" s="2"/>
      <c r="Z55" s="31"/>
      <c r="AA55" s="31"/>
    </row>
    <row r="56" spans="1:27">
      <c r="A56" s="1"/>
      <c r="B56" s="1"/>
      <c r="C56" s="1"/>
      <c r="D56" s="3"/>
      <c r="E56" s="2"/>
      <c r="F56" s="2"/>
      <c r="G56" s="2"/>
      <c r="H56" s="3"/>
      <c r="I56" s="2"/>
      <c r="J56" s="1"/>
      <c r="K56" s="2"/>
      <c r="L56" s="31"/>
      <c r="M56" s="2"/>
      <c r="N56" s="3"/>
      <c r="O56" s="32"/>
      <c r="P56" s="33"/>
      <c r="Q56" s="33"/>
      <c r="R56" s="33"/>
      <c r="S56" s="2"/>
      <c r="T56" s="1"/>
      <c r="U56" s="2"/>
      <c r="V56" s="2"/>
      <c r="W56" s="2"/>
      <c r="X56" s="2"/>
      <c r="Y56" s="2"/>
      <c r="Z56" s="31"/>
      <c r="AA56" s="31"/>
    </row>
    <row r="57" spans="1:27">
      <c r="A57" s="1"/>
      <c r="B57" s="1"/>
      <c r="C57" s="1"/>
      <c r="D57" s="3"/>
      <c r="E57" s="2"/>
      <c r="F57" s="2"/>
      <c r="G57" s="2"/>
      <c r="H57" s="3"/>
      <c r="I57" s="2"/>
      <c r="J57" s="1"/>
      <c r="K57" s="2"/>
      <c r="L57" s="31"/>
      <c r="M57" s="2"/>
      <c r="N57" s="3"/>
      <c r="O57" s="32"/>
      <c r="P57" s="33"/>
      <c r="Q57" s="33"/>
      <c r="R57" s="33"/>
      <c r="S57" s="2"/>
      <c r="T57" s="1"/>
      <c r="U57" s="2"/>
      <c r="V57" s="2"/>
      <c r="W57" s="2"/>
      <c r="X57" s="2"/>
      <c r="Y57" s="2"/>
      <c r="Z57" s="31"/>
      <c r="AA57" s="31"/>
    </row>
    <row r="58" spans="1:27">
      <c r="A58" s="1"/>
      <c r="B58" s="1"/>
      <c r="C58" s="1"/>
      <c r="D58" s="3"/>
      <c r="E58" s="2"/>
      <c r="F58" s="2"/>
      <c r="G58" s="2"/>
      <c r="H58" s="3"/>
      <c r="I58" s="2"/>
      <c r="J58" s="1"/>
      <c r="K58" s="2"/>
      <c r="L58" s="31"/>
      <c r="M58" s="2"/>
      <c r="N58" s="3"/>
      <c r="O58" s="32"/>
      <c r="P58" s="33"/>
      <c r="Q58" s="33"/>
      <c r="R58" s="33"/>
      <c r="S58" s="2"/>
      <c r="T58" s="1"/>
      <c r="U58" s="2"/>
      <c r="V58" s="2"/>
      <c r="W58" s="2"/>
      <c r="X58" s="2"/>
      <c r="Y58" s="2"/>
      <c r="Z58" s="31"/>
      <c r="AA58" s="31"/>
    </row>
    <row r="59" spans="1:27">
      <c r="A59" s="1"/>
      <c r="B59" s="1"/>
      <c r="C59" s="1"/>
      <c r="D59" s="3"/>
      <c r="E59" s="2"/>
      <c r="F59" s="2"/>
      <c r="G59" s="2"/>
      <c r="H59" s="3"/>
      <c r="I59" s="2"/>
      <c r="J59" s="1"/>
      <c r="K59" s="2"/>
      <c r="L59" s="31"/>
      <c r="M59" s="2"/>
      <c r="N59" s="3"/>
      <c r="O59" s="32"/>
      <c r="P59" s="33"/>
      <c r="Q59" s="33"/>
      <c r="R59" s="33"/>
      <c r="S59" s="2"/>
      <c r="T59" s="1"/>
      <c r="U59" s="2"/>
      <c r="V59" s="2"/>
      <c r="W59" s="2"/>
      <c r="X59" s="2"/>
      <c r="Y59" s="2"/>
      <c r="Z59" s="31"/>
      <c r="AA59" s="31"/>
    </row>
    <row r="60" spans="1:27">
      <c r="A60" s="1"/>
      <c r="B60" s="1"/>
      <c r="C60" s="1"/>
      <c r="D60" s="3"/>
      <c r="E60" s="2"/>
      <c r="F60" s="2"/>
      <c r="G60" s="2"/>
      <c r="H60" s="3"/>
      <c r="I60" s="2"/>
      <c r="J60" s="1"/>
      <c r="K60" s="2"/>
      <c r="L60" s="31"/>
      <c r="M60" s="2"/>
      <c r="N60" s="3"/>
      <c r="O60" s="32"/>
      <c r="P60" s="33"/>
      <c r="Q60" s="33"/>
      <c r="R60" s="33"/>
      <c r="S60" s="2"/>
      <c r="T60" s="1"/>
      <c r="U60" s="2"/>
      <c r="V60" s="2"/>
      <c r="W60" s="2"/>
      <c r="X60" s="2"/>
      <c r="Y60" s="2"/>
      <c r="Z60" s="31"/>
      <c r="AA60" s="31"/>
    </row>
    <row r="61" spans="1:27">
      <c r="A61" s="1"/>
      <c r="B61" s="1"/>
      <c r="C61" s="1"/>
      <c r="D61" s="3"/>
      <c r="E61" s="2"/>
      <c r="F61" s="2"/>
      <c r="G61" s="2"/>
      <c r="H61" s="3"/>
      <c r="I61" s="2"/>
      <c r="J61" s="1"/>
      <c r="K61" s="2"/>
      <c r="L61" s="31"/>
      <c r="M61" s="2"/>
      <c r="N61" s="3"/>
      <c r="O61" s="32"/>
      <c r="P61" s="33"/>
      <c r="Q61" s="33"/>
      <c r="R61" s="33"/>
      <c r="S61" s="2"/>
      <c r="T61" s="1"/>
      <c r="U61" s="2"/>
      <c r="V61" s="2"/>
      <c r="W61" s="2"/>
      <c r="X61" s="2"/>
      <c r="Y61" s="2"/>
      <c r="Z61" s="31"/>
      <c r="AA61" s="31"/>
    </row>
    <row r="62" spans="1:27">
      <c r="A62" s="1"/>
      <c r="B62" s="1"/>
      <c r="C62" s="1"/>
      <c r="D62" s="3"/>
      <c r="E62" s="2"/>
      <c r="F62" s="2"/>
      <c r="G62" s="2"/>
      <c r="H62" s="3"/>
      <c r="I62" s="2"/>
      <c r="J62" s="1"/>
      <c r="K62" s="2"/>
      <c r="L62" s="31"/>
      <c r="M62" s="2"/>
      <c r="N62" s="3"/>
      <c r="O62" s="32"/>
      <c r="P62" s="33"/>
      <c r="Q62" s="33"/>
      <c r="R62" s="33"/>
      <c r="S62" s="2"/>
      <c r="T62" s="1"/>
      <c r="U62" s="2"/>
      <c r="V62" s="2"/>
      <c r="W62" s="2"/>
      <c r="X62" s="2"/>
      <c r="Y62" s="2"/>
      <c r="Z62" s="31"/>
      <c r="AA62" s="31"/>
    </row>
    <row r="63" spans="1:27">
      <c r="A63" s="1"/>
      <c r="B63" s="1"/>
      <c r="C63" s="1"/>
      <c r="D63" s="3"/>
      <c r="E63" s="2"/>
      <c r="F63" s="2"/>
      <c r="G63" s="2"/>
      <c r="H63" s="3"/>
      <c r="I63" s="2"/>
      <c r="J63" s="1"/>
      <c r="K63" s="2"/>
      <c r="L63" s="31"/>
      <c r="M63" s="2"/>
      <c r="N63" s="3"/>
      <c r="O63" s="32"/>
      <c r="P63" s="33"/>
      <c r="Q63" s="33"/>
      <c r="R63" s="33"/>
      <c r="S63" s="2"/>
      <c r="T63" s="1"/>
      <c r="U63" s="2"/>
      <c r="V63" s="2"/>
      <c r="W63" s="2"/>
      <c r="X63" s="2"/>
      <c r="Y63" s="2"/>
      <c r="Z63" s="31"/>
      <c r="AA63" s="31"/>
    </row>
    <row r="64" spans="1:27">
      <c r="A64" s="1"/>
      <c r="B64" s="1"/>
      <c r="C64" s="1"/>
      <c r="D64" s="3"/>
      <c r="E64" s="2"/>
      <c r="F64" s="2"/>
      <c r="G64" s="2"/>
      <c r="H64" s="3"/>
      <c r="I64" s="2"/>
      <c r="J64" s="1"/>
      <c r="K64" s="2"/>
      <c r="L64" s="31"/>
      <c r="M64" s="2"/>
      <c r="N64" s="3"/>
      <c r="O64" s="32"/>
      <c r="P64" s="33"/>
      <c r="Q64" s="33"/>
      <c r="R64" s="33"/>
      <c r="S64" s="2"/>
      <c r="T64" s="1"/>
      <c r="U64" s="2"/>
      <c r="V64" s="2"/>
      <c r="W64" s="2"/>
      <c r="X64" s="2"/>
      <c r="Y64" s="2"/>
      <c r="Z64" s="31"/>
      <c r="AA64" s="31"/>
    </row>
    <row r="65" spans="1:27">
      <c r="A65" s="1"/>
      <c r="B65" s="1"/>
      <c r="C65" s="1"/>
      <c r="D65" s="3"/>
      <c r="E65" s="2"/>
      <c r="F65" s="2"/>
      <c r="G65" s="2"/>
      <c r="H65" s="3"/>
      <c r="I65" s="2"/>
      <c r="J65" s="1"/>
      <c r="K65" s="2"/>
      <c r="L65" s="31"/>
      <c r="M65" s="2"/>
      <c r="N65" s="3"/>
      <c r="O65" s="32"/>
      <c r="P65" s="33"/>
      <c r="Q65" s="33"/>
      <c r="R65" s="33"/>
      <c r="S65" s="2"/>
      <c r="T65" s="1"/>
      <c r="U65" s="2"/>
      <c r="V65" s="2"/>
      <c r="W65" s="2"/>
      <c r="X65" s="2"/>
      <c r="Y65" s="2"/>
      <c r="Z65" s="31"/>
      <c r="AA65" s="31"/>
    </row>
    <row r="66" spans="1:27">
      <c r="A66" s="1"/>
      <c r="B66" s="1"/>
      <c r="C66" s="1"/>
      <c r="D66" s="3"/>
      <c r="E66" s="2"/>
      <c r="F66" s="2"/>
      <c r="G66" s="2"/>
      <c r="H66" s="3"/>
      <c r="I66" s="2"/>
      <c r="J66" s="1"/>
      <c r="K66" s="2"/>
      <c r="L66" s="31"/>
      <c r="M66" s="2"/>
      <c r="N66" s="3"/>
      <c r="O66" s="32"/>
      <c r="P66" s="33"/>
      <c r="Q66" s="33"/>
      <c r="R66" s="33"/>
      <c r="S66" s="2"/>
      <c r="T66" s="1"/>
      <c r="U66" s="2"/>
      <c r="V66" s="2"/>
      <c r="W66" s="2"/>
      <c r="X66" s="2"/>
      <c r="Y66" s="2"/>
      <c r="Z66" s="31"/>
      <c r="AA66" s="31"/>
    </row>
    <row r="67" spans="1:27">
      <c r="A67" s="1"/>
      <c r="B67" s="1"/>
      <c r="C67" s="1"/>
      <c r="D67" s="3"/>
      <c r="E67" s="2"/>
      <c r="F67" s="2"/>
      <c r="G67" s="2"/>
      <c r="H67" s="3"/>
      <c r="I67" s="2"/>
      <c r="J67" s="1"/>
      <c r="K67" s="2"/>
      <c r="L67" s="31"/>
      <c r="M67" s="2"/>
      <c r="N67" s="3"/>
      <c r="O67" s="32"/>
      <c r="P67" s="33"/>
      <c r="Q67" s="33"/>
      <c r="R67" s="33"/>
      <c r="S67" s="2"/>
      <c r="T67" s="1"/>
      <c r="U67" s="2"/>
      <c r="V67" s="2"/>
      <c r="W67" s="2"/>
      <c r="X67" s="2"/>
      <c r="Y67" s="2"/>
      <c r="Z67" s="31"/>
      <c r="AA67" s="31"/>
    </row>
    <row r="68" spans="1:27">
      <c r="A68" s="1"/>
      <c r="B68" s="1"/>
      <c r="C68" s="1"/>
      <c r="D68" s="3"/>
      <c r="E68" s="2"/>
      <c r="F68" s="2"/>
      <c r="G68" s="2"/>
      <c r="H68" s="3"/>
      <c r="I68" s="2"/>
      <c r="J68" s="1"/>
      <c r="K68" s="2"/>
      <c r="L68" s="31"/>
      <c r="M68" s="2"/>
      <c r="N68" s="3"/>
      <c r="O68" s="32"/>
      <c r="P68" s="33"/>
      <c r="Q68" s="33"/>
      <c r="R68" s="33"/>
      <c r="S68" s="2"/>
      <c r="T68" s="1"/>
      <c r="U68" s="2"/>
      <c r="V68" s="2"/>
      <c r="W68" s="2"/>
      <c r="X68" s="2"/>
      <c r="Y68" s="2"/>
      <c r="Z68" s="31"/>
      <c r="AA68" s="31"/>
    </row>
    <row r="69" spans="1:27">
      <c r="A69" s="1"/>
      <c r="B69" s="1"/>
      <c r="C69" s="1"/>
      <c r="D69" s="3"/>
      <c r="E69" s="2"/>
      <c r="F69" s="2"/>
      <c r="G69" s="2"/>
      <c r="H69" s="3"/>
      <c r="I69" s="2"/>
      <c r="J69" s="1"/>
      <c r="K69" s="2"/>
      <c r="L69" s="31"/>
      <c r="M69" s="2"/>
      <c r="N69" s="3"/>
      <c r="O69" s="32"/>
      <c r="P69" s="33"/>
      <c r="Q69" s="33"/>
      <c r="R69" s="33"/>
      <c r="S69" s="2"/>
      <c r="T69" s="1"/>
      <c r="U69" s="2"/>
      <c r="V69" s="2"/>
      <c r="W69" s="2"/>
      <c r="X69" s="2"/>
      <c r="Y69" s="2"/>
      <c r="Z69" s="31"/>
      <c r="AA69" s="31"/>
    </row>
    <row r="70" spans="1:27">
      <c r="A70" s="1"/>
      <c r="B70" s="1"/>
      <c r="C70" s="1"/>
      <c r="D70" s="3"/>
      <c r="E70" s="2"/>
      <c r="F70" s="2"/>
      <c r="G70" s="2"/>
      <c r="H70" s="3"/>
      <c r="I70" s="2"/>
      <c r="J70" s="1"/>
      <c r="K70" s="2"/>
      <c r="L70" s="31"/>
      <c r="M70" s="2"/>
      <c r="N70" s="3"/>
      <c r="O70" s="32"/>
      <c r="P70" s="33"/>
      <c r="Q70" s="33"/>
      <c r="R70" s="33"/>
      <c r="S70" s="2"/>
      <c r="T70" s="1"/>
      <c r="U70" s="2"/>
      <c r="V70" s="2"/>
      <c r="W70" s="2"/>
      <c r="X70" s="2"/>
      <c r="Y70" s="2"/>
      <c r="Z70" s="31"/>
      <c r="AA70" s="31"/>
    </row>
    <row r="71" spans="1:27">
      <c r="A71" s="1"/>
      <c r="B71" s="1"/>
      <c r="C71" s="1"/>
      <c r="D71" s="3"/>
      <c r="E71" s="2"/>
      <c r="F71" s="2"/>
      <c r="G71" s="2"/>
      <c r="H71" s="3"/>
      <c r="I71" s="2"/>
      <c r="J71" s="1"/>
      <c r="K71" s="2"/>
      <c r="L71" s="31"/>
      <c r="M71" s="2"/>
      <c r="N71" s="3"/>
      <c r="O71" s="32"/>
      <c r="P71" s="33"/>
      <c r="Q71" s="33"/>
      <c r="R71" s="33"/>
      <c r="S71" s="2"/>
      <c r="T71" s="1"/>
      <c r="U71" s="2"/>
      <c r="V71" s="2"/>
      <c r="W71" s="2"/>
      <c r="X71" s="2"/>
      <c r="Y71" s="2"/>
      <c r="Z71" s="31"/>
      <c r="AA71" s="31"/>
    </row>
    <row r="72" spans="1:27">
      <c r="A72" s="1"/>
      <c r="B72" s="1"/>
      <c r="C72" s="1"/>
      <c r="D72" s="3"/>
      <c r="E72" s="2"/>
      <c r="F72" s="2"/>
      <c r="G72" s="2"/>
      <c r="H72" s="3"/>
      <c r="I72" s="2"/>
      <c r="J72" s="1"/>
      <c r="K72" s="2"/>
      <c r="L72" s="31"/>
      <c r="M72" s="2"/>
      <c r="N72" s="3"/>
      <c r="O72" s="32"/>
      <c r="P72" s="33"/>
      <c r="Q72" s="33"/>
      <c r="R72" s="33"/>
      <c r="S72" s="2"/>
      <c r="T72" s="1"/>
      <c r="U72" s="2"/>
      <c r="V72" s="2"/>
      <c r="W72" s="2"/>
      <c r="X72" s="2"/>
      <c r="Y72" s="2"/>
      <c r="Z72" s="31"/>
      <c r="AA72" s="31"/>
    </row>
    <row r="73" spans="1:27">
      <c r="A73" s="1"/>
      <c r="B73" s="1"/>
      <c r="C73" s="1"/>
      <c r="D73" s="3"/>
      <c r="E73" s="2"/>
      <c r="F73" s="2"/>
      <c r="G73" s="2"/>
      <c r="H73" s="3"/>
      <c r="I73" s="2"/>
      <c r="J73" s="1"/>
      <c r="K73" s="2"/>
      <c r="L73" s="31"/>
      <c r="M73" s="2"/>
      <c r="N73" s="3"/>
      <c r="O73" s="32"/>
      <c r="P73" s="33"/>
      <c r="Q73" s="33"/>
      <c r="R73" s="33"/>
      <c r="S73" s="2"/>
      <c r="T73" s="1"/>
      <c r="U73" s="2"/>
      <c r="V73" s="2"/>
      <c r="W73" s="2"/>
      <c r="X73" s="2"/>
      <c r="Y73" s="2"/>
      <c r="Z73" s="31"/>
      <c r="AA73" s="31"/>
    </row>
    <row r="74" spans="1:27">
      <c r="A74" s="1"/>
      <c r="B74" s="1"/>
      <c r="C74" s="1"/>
      <c r="D74" s="3"/>
      <c r="E74" s="2"/>
      <c r="F74" s="2"/>
      <c r="G74" s="2"/>
      <c r="H74" s="3"/>
      <c r="I74" s="2"/>
      <c r="J74" s="1"/>
      <c r="K74" s="2"/>
      <c r="L74" s="31"/>
      <c r="M74" s="2"/>
      <c r="N74" s="3"/>
      <c r="O74" s="32"/>
      <c r="P74" s="33"/>
      <c r="Q74" s="33"/>
      <c r="R74" s="33"/>
      <c r="S74" s="2"/>
      <c r="T74" s="1"/>
      <c r="U74" s="2"/>
      <c r="V74" s="2"/>
      <c r="W74" s="2"/>
      <c r="X74" s="2"/>
      <c r="Y74" s="2"/>
      <c r="Z74" s="31"/>
      <c r="AA74" s="31"/>
    </row>
    <row r="75" spans="1:27">
      <c r="A75" s="1"/>
      <c r="B75" s="1"/>
      <c r="C75" s="1"/>
      <c r="D75" s="3"/>
      <c r="E75" s="2"/>
      <c r="F75" s="2"/>
      <c r="G75" s="2"/>
      <c r="H75" s="3"/>
      <c r="I75" s="2"/>
      <c r="J75" s="1"/>
      <c r="K75" s="2"/>
      <c r="L75" s="31"/>
      <c r="M75" s="2"/>
      <c r="N75" s="3"/>
      <c r="O75" s="32"/>
      <c r="P75" s="33"/>
      <c r="Q75" s="33"/>
      <c r="R75" s="33"/>
      <c r="S75" s="2"/>
      <c r="T75" s="1"/>
      <c r="U75" s="2"/>
      <c r="V75" s="2"/>
      <c r="W75" s="2"/>
      <c r="X75" s="2"/>
      <c r="Y75" s="2"/>
      <c r="Z75" s="31"/>
      <c r="AA75" s="31"/>
    </row>
    <row r="76" spans="1:27">
      <c r="A76" s="1"/>
      <c r="B76" s="1"/>
      <c r="C76" s="1"/>
      <c r="D76" s="3"/>
      <c r="E76" s="2"/>
      <c r="F76" s="2"/>
      <c r="G76" s="2"/>
      <c r="H76" s="3"/>
      <c r="I76" s="2"/>
      <c r="J76" s="1"/>
      <c r="K76" s="2"/>
      <c r="L76" s="31"/>
      <c r="M76" s="2"/>
      <c r="N76" s="3"/>
      <c r="O76" s="32"/>
      <c r="P76" s="33"/>
      <c r="Q76" s="33"/>
      <c r="R76" s="33"/>
      <c r="S76" s="2"/>
      <c r="T76" s="1"/>
      <c r="U76" s="2"/>
      <c r="V76" s="2"/>
      <c r="W76" s="2"/>
      <c r="X76" s="2"/>
      <c r="Y76" s="2"/>
      <c r="Z76" s="31"/>
      <c r="AA76" s="31"/>
    </row>
    <row r="77" spans="1:27">
      <c r="A77" s="1"/>
      <c r="B77" s="1"/>
      <c r="C77" s="1"/>
      <c r="D77" s="3"/>
      <c r="E77" s="2"/>
      <c r="F77" s="2"/>
      <c r="G77" s="2"/>
      <c r="H77" s="3"/>
      <c r="I77" s="2"/>
      <c r="J77" s="1"/>
      <c r="K77" s="2"/>
      <c r="L77" s="31"/>
      <c r="M77" s="2"/>
      <c r="N77" s="3"/>
      <c r="O77" s="32"/>
      <c r="P77" s="33"/>
      <c r="Q77" s="33"/>
      <c r="R77" s="33"/>
      <c r="S77" s="2"/>
      <c r="T77" s="1"/>
      <c r="U77" s="2"/>
      <c r="V77" s="2"/>
      <c r="W77" s="2"/>
      <c r="X77" s="2"/>
      <c r="Y77" s="2"/>
      <c r="Z77" s="31"/>
      <c r="AA77" s="31"/>
    </row>
    <row r="78" spans="1:27">
      <c r="A78" s="1"/>
      <c r="B78" s="1"/>
      <c r="C78" s="1"/>
      <c r="D78" s="3"/>
      <c r="E78" s="2"/>
      <c r="F78" s="2"/>
      <c r="G78" s="2"/>
      <c r="H78" s="3"/>
      <c r="I78" s="2"/>
      <c r="J78" s="1"/>
      <c r="K78" s="2"/>
      <c r="L78" s="31"/>
      <c r="M78" s="2"/>
      <c r="N78" s="3"/>
      <c r="O78" s="32"/>
      <c r="P78" s="33"/>
      <c r="Q78" s="33"/>
      <c r="R78" s="33"/>
      <c r="S78" s="2"/>
      <c r="T78" s="1"/>
      <c r="U78" s="2"/>
      <c r="V78" s="2"/>
      <c r="W78" s="2"/>
      <c r="X78" s="2"/>
      <c r="Y78" s="2"/>
      <c r="Z78" s="31"/>
      <c r="AA78" s="31"/>
    </row>
    <row r="79" spans="1:27">
      <c r="A79" s="1"/>
      <c r="B79" s="1"/>
      <c r="C79" s="1"/>
      <c r="D79" s="3"/>
      <c r="E79" s="2"/>
      <c r="F79" s="2"/>
      <c r="G79" s="2"/>
      <c r="H79" s="3"/>
      <c r="I79" s="2"/>
      <c r="J79" s="1"/>
      <c r="K79" s="2"/>
      <c r="L79" s="31"/>
      <c r="M79" s="2"/>
      <c r="N79" s="3"/>
      <c r="O79" s="32"/>
      <c r="P79" s="33"/>
      <c r="Q79" s="33"/>
      <c r="R79" s="33"/>
      <c r="S79" s="2"/>
      <c r="T79" s="1"/>
      <c r="U79" s="2"/>
      <c r="V79" s="2"/>
      <c r="W79" s="2"/>
      <c r="X79" s="2"/>
      <c r="Y79" s="2"/>
      <c r="Z79" s="31"/>
      <c r="AA79" s="31"/>
    </row>
    <row r="80" spans="1:27">
      <c r="A80" s="1"/>
      <c r="B80" s="1"/>
      <c r="C80" s="1"/>
      <c r="D80" s="3"/>
      <c r="E80" s="2"/>
      <c r="F80" s="2"/>
      <c r="G80" s="2"/>
      <c r="H80" s="3"/>
      <c r="I80" s="2"/>
      <c r="J80" s="1"/>
      <c r="K80" s="2"/>
      <c r="L80" s="31"/>
      <c r="M80" s="2"/>
      <c r="N80" s="3"/>
      <c r="O80" s="32"/>
      <c r="P80" s="33"/>
      <c r="Q80" s="33"/>
      <c r="R80" s="33"/>
      <c r="S80" s="2"/>
      <c r="T80" s="1"/>
      <c r="U80" s="2"/>
      <c r="V80" s="2"/>
      <c r="W80" s="2"/>
      <c r="X80" s="2"/>
      <c r="Y80" s="2"/>
      <c r="Z80" s="31"/>
      <c r="AA80" s="31"/>
    </row>
    <row r="81" spans="1:27">
      <c r="A81" s="1"/>
      <c r="B81" s="1"/>
      <c r="C81" s="1"/>
      <c r="D81" s="3"/>
      <c r="E81" s="2"/>
      <c r="F81" s="2"/>
      <c r="G81" s="2"/>
      <c r="H81" s="3"/>
      <c r="I81" s="2"/>
      <c r="J81" s="1"/>
      <c r="K81" s="2"/>
      <c r="L81" s="31"/>
      <c r="M81" s="2"/>
      <c r="N81" s="3"/>
      <c r="O81" s="32"/>
      <c r="P81" s="33"/>
      <c r="Q81" s="33"/>
      <c r="R81" s="33"/>
      <c r="S81" s="2"/>
      <c r="T81" s="1"/>
      <c r="U81" s="2"/>
      <c r="V81" s="2"/>
      <c r="W81" s="2"/>
      <c r="X81" s="2"/>
      <c r="Y81" s="2"/>
      <c r="Z81" s="31"/>
      <c r="AA81" s="31"/>
    </row>
    <row r="82" spans="1:27">
      <c r="A82" s="1"/>
      <c r="B82" s="1"/>
      <c r="C82" s="1"/>
      <c r="D82" s="3"/>
      <c r="E82" s="2"/>
      <c r="F82" s="2"/>
      <c r="G82" s="2"/>
      <c r="H82" s="3"/>
      <c r="I82" s="2"/>
      <c r="J82" s="1"/>
      <c r="K82" s="2"/>
      <c r="L82" s="31"/>
      <c r="M82" s="2"/>
      <c r="N82" s="3"/>
      <c r="O82" s="32"/>
      <c r="P82" s="33"/>
      <c r="Q82" s="33"/>
      <c r="R82" s="33"/>
      <c r="S82" s="2"/>
      <c r="T82" s="1"/>
      <c r="U82" s="2"/>
      <c r="V82" s="2"/>
      <c r="W82" s="2"/>
      <c r="X82" s="2"/>
      <c r="Y82" s="2"/>
      <c r="Z82" s="31"/>
      <c r="AA82" s="31"/>
    </row>
    <row r="83" spans="1:27">
      <c r="A83" s="1"/>
      <c r="B83" s="1"/>
      <c r="C83" s="1"/>
      <c r="D83" s="3"/>
      <c r="E83" s="2"/>
      <c r="F83" s="2"/>
      <c r="G83" s="2"/>
      <c r="H83" s="3"/>
      <c r="I83" s="2"/>
      <c r="J83" s="1"/>
      <c r="K83" s="2"/>
      <c r="L83" s="31"/>
      <c r="M83" s="2"/>
      <c r="N83" s="3"/>
      <c r="O83" s="32"/>
      <c r="P83" s="33"/>
      <c r="Q83" s="33"/>
      <c r="R83" s="33"/>
      <c r="S83" s="2"/>
      <c r="T83" s="1"/>
      <c r="U83" s="2"/>
      <c r="V83" s="2"/>
      <c r="W83" s="2"/>
      <c r="X83" s="2"/>
      <c r="Y83" s="2"/>
      <c r="Z83" s="31"/>
      <c r="AA83" s="31"/>
    </row>
    <row r="84" spans="1:27">
      <c r="A84" s="1"/>
      <c r="B84" s="1"/>
      <c r="C84" s="1"/>
      <c r="D84" s="3"/>
      <c r="E84" s="2"/>
      <c r="F84" s="2"/>
      <c r="G84" s="2"/>
      <c r="H84" s="3"/>
      <c r="I84" s="2"/>
      <c r="J84" s="1"/>
      <c r="K84" s="2"/>
      <c r="L84" s="31"/>
      <c r="M84" s="2"/>
      <c r="N84" s="3"/>
      <c r="O84" s="32"/>
      <c r="P84" s="33"/>
      <c r="Q84" s="33"/>
      <c r="R84" s="33"/>
      <c r="S84" s="2"/>
      <c r="T84" s="1"/>
      <c r="U84" s="2"/>
      <c r="V84" s="2"/>
      <c r="W84" s="2"/>
      <c r="X84" s="2"/>
      <c r="Y84" s="2"/>
      <c r="Z84" s="31"/>
      <c r="AA84" s="31"/>
    </row>
    <row r="85" spans="1:27">
      <c r="A85" s="1"/>
      <c r="B85" s="1"/>
      <c r="C85" s="1"/>
      <c r="D85" s="3"/>
      <c r="E85" s="2"/>
      <c r="F85" s="2"/>
      <c r="G85" s="2"/>
      <c r="H85" s="3"/>
      <c r="I85" s="2"/>
      <c r="J85" s="1"/>
      <c r="K85" s="2"/>
      <c r="L85" s="31"/>
      <c r="M85" s="2"/>
      <c r="N85" s="3"/>
      <c r="O85" s="32"/>
      <c r="P85" s="33"/>
      <c r="Q85" s="33"/>
      <c r="R85" s="33"/>
      <c r="S85" s="2"/>
      <c r="T85" s="1"/>
      <c r="U85" s="2"/>
      <c r="V85" s="2"/>
      <c r="W85" s="2"/>
      <c r="X85" s="2"/>
      <c r="Y85" s="2"/>
      <c r="Z85" s="31"/>
      <c r="AA85" s="31"/>
    </row>
    <row r="86" spans="1:27">
      <c r="A86" s="1"/>
      <c r="B86" s="1"/>
      <c r="C86" s="1"/>
      <c r="D86" s="3"/>
      <c r="E86" s="2"/>
      <c r="F86" s="2"/>
      <c r="G86" s="2"/>
      <c r="H86" s="3"/>
      <c r="I86" s="2"/>
      <c r="J86" s="1"/>
      <c r="K86" s="2"/>
      <c r="L86" s="31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2"/>
      <c r="F87" s="2"/>
      <c r="G87" s="2"/>
      <c r="H87" s="3"/>
      <c r="I87" s="2"/>
      <c r="J87" s="1"/>
      <c r="K87" s="2"/>
      <c r="L87" s="31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2"/>
      <c r="F88" s="2"/>
      <c r="G88" s="2"/>
      <c r="H88" s="3"/>
      <c r="I88" s="2"/>
      <c r="J88" s="1"/>
      <c r="K88" s="2"/>
      <c r="L88" s="31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2"/>
      <c r="F89" s="2"/>
      <c r="G89" s="2"/>
      <c r="H89" s="3"/>
      <c r="I89" s="2"/>
      <c r="J89" s="1"/>
      <c r="K89" s="2"/>
      <c r="L89" s="31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2"/>
      <c r="F90" s="2"/>
      <c r="G90" s="2"/>
      <c r="H90" s="3"/>
      <c r="I90" s="2"/>
      <c r="J90" s="1"/>
      <c r="K90" s="2"/>
      <c r="L90" s="31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2"/>
      <c r="F91" s="2"/>
      <c r="G91" s="2"/>
      <c r="H91" s="3"/>
      <c r="I91" s="2"/>
      <c r="J91" s="1"/>
      <c r="K91" s="2"/>
      <c r="L91" s="31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2"/>
      <c r="F92" s="2"/>
      <c r="G92" s="2"/>
      <c r="H92" s="3"/>
      <c r="I92" s="2"/>
      <c r="J92" s="1"/>
      <c r="K92" s="2"/>
      <c r="L92" s="31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2"/>
      <c r="F93" s="2"/>
      <c r="G93" s="2"/>
      <c r="H93" s="3"/>
      <c r="I93" s="2"/>
      <c r="J93" s="1"/>
      <c r="K93" s="2"/>
      <c r="L93" s="31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2"/>
      <c r="F94" s="2"/>
      <c r="G94" s="2"/>
      <c r="H94" s="3"/>
      <c r="I94" s="2"/>
      <c r="J94" s="1"/>
      <c r="K94" s="2"/>
      <c r="L94" s="31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2"/>
      <c r="F95" s="2"/>
      <c r="G95" s="2"/>
      <c r="H95" s="3"/>
      <c r="I95" s="2"/>
      <c r="J95" s="1"/>
      <c r="K95" s="2"/>
      <c r="L95" s="31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2"/>
      <c r="F96" s="2"/>
      <c r="G96" s="2"/>
      <c r="H96" s="3"/>
      <c r="I96" s="2"/>
      <c r="J96" s="1"/>
      <c r="K96" s="2"/>
      <c r="L96" s="31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2"/>
      <c r="F97" s="2"/>
      <c r="G97" s="2"/>
      <c r="H97" s="3"/>
      <c r="I97" s="2"/>
      <c r="J97" s="1"/>
      <c r="K97" s="2"/>
      <c r="L97" s="31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2"/>
      <c r="F98" s="2"/>
      <c r="G98" s="2"/>
      <c r="H98" s="3"/>
      <c r="I98" s="2"/>
      <c r="J98" s="1"/>
      <c r="K98" s="2"/>
      <c r="L98" s="31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2"/>
      <c r="F99" s="2"/>
      <c r="G99" s="2"/>
      <c r="H99" s="3"/>
      <c r="I99" s="2"/>
      <c r="J99" s="1"/>
      <c r="K99" s="2"/>
      <c r="L99" s="31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2"/>
      <c r="F100" s="2"/>
      <c r="G100" s="2"/>
      <c r="H100" s="3"/>
      <c r="I100" s="2"/>
      <c r="J100" s="1"/>
      <c r="K100" s="2"/>
      <c r="L100" s="31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2"/>
      <c r="F101" s="2"/>
      <c r="G101" s="2"/>
      <c r="H101" s="3"/>
      <c r="I101" s="2"/>
      <c r="J101" s="1"/>
      <c r="K101" s="2"/>
      <c r="L101" s="31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2"/>
      <c r="F102" s="2"/>
      <c r="G102" s="2"/>
      <c r="H102" s="3"/>
      <c r="I102" s="2"/>
      <c r="J102" s="1"/>
      <c r="K102" s="2"/>
      <c r="L102" s="31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2"/>
      <c r="F103" s="2"/>
      <c r="G103" s="2"/>
      <c r="H103" s="3"/>
      <c r="I103" s="2"/>
      <c r="J103" s="1"/>
      <c r="K103" s="2"/>
      <c r="L103" s="31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2"/>
      <c r="F104" s="2"/>
      <c r="G104" s="2"/>
      <c r="H104" s="3"/>
      <c r="I104" s="2"/>
      <c r="J104" s="1"/>
      <c r="K104" s="2"/>
      <c r="L104" s="31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2"/>
      <c r="F105" s="2"/>
      <c r="G105" s="2"/>
      <c r="H105" s="3"/>
      <c r="I105" s="2"/>
      <c r="J105" s="1"/>
      <c r="K105" s="2"/>
      <c r="L105" s="31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2"/>
      <c r="F106" s="2"/>
      <c r="G106" s="2"/>
      <c r="H106" s="3"/>
      <c r="I106" s="2"/>
      <c r="J106" s="1"/>
      <c r="K106" s="2"/>
      <c r="L106" s="3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2"/>
      <c r="F107" s="2"/>
      <c r="G107" s="2"/>
      <c r="H107" s="3"/>
      <c r="I107" s="2"/>
      <c r="J107" s="1"/>
      <c r="K107" s="2"/>
      <c r="L107" s="3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2"/>
      <c r="F108" s="2"/>
      <c r="G108" s="2"/>
      <c r="H108" s="3"/>
      <c r="I108" s="2"/>
      <c r="J108" s="1"/>
      <c r="K108" s="2"/>
      <c r="L108" s="3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2"/>
      <c r="H109" s="3"/>
      <c r="I109" s="2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2"/>
      <c r="H110" s="3"/>
      <c r="I110" s="2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2"/>
      <c r="H111" s="3"/>
      <c r="I111" s="2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2"/>
      <c r="H112" s="3"/>
      <c r="I112" s="2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2"/>
      <c r="H113" s="3"/>
      <c r="I113" s="2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2"/>
      <c r="H114" s="3"/>
      <c r="I114" s="2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2"/>
      <c r="H115" s="3"/>
      <c r="I115" s="2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2"/>
      <c r="H116" s="3"/>
      <c r="I116" s="2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2"/>
      <c r="H117" s="3"/>
      <c r="I117" s="2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2"/>
      <c r="H118" s="3"/>
      <c r="I118" s="2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2"/>
      <c r="H119" s="3"/>
      <c r="I119" s="2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2"/>
      <c r="H120" s="3"/>
      <c r="I120" s="2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2"/>
      <c r="H121" s="3"/>
      <c r="I121" s="2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2"/>
      <c r="H122" s="3"/>
      <c r="I122" s="2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2"/>
      <c r="H123" s="3"/>
      <c r="I123" s="2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2"/>
      <c r="H124" s="3"/>
      <c r="I124" s="2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2"/>
      <c r="H125" s="3"/>
      <c r="I125" s="2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2"/>
      <c r="H126" s="3"/>
      <c r="I126" s="2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2"/>
      <c r="H127" s="3"/>
      <c r="I127" s="2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2"/>
      <c r="H128" s="3"/>
      <c r="I128" s="2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2"/>
      <c r="H129" s="3"/>
      <c r="I129" s="2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2"/>
      <c r="H130" s="3"/>
      <c r="I130" s="2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2"/>
      <c r="H131" s="3"/>
      <c r="I131" s="2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2"/>
      <c r="H132" s="3"/>
      <c r="I132" s="2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2"/>
      <c r="H133" s="3"/>
      <c r="I133" s="2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2"/>
      <c r="H134" s="3"/>
      <c r="I134" s="2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2"/>
      <c r="H135" s="3"/>
      <c r="I135" s="2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2"/>
      <c r="H136" s="3"/>
      <c r="I136" s="2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2"/>
      <c r="H137" s="3"/>
      <c r="I137" s="2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2"/>
      <c r="H138" s="3"/>
      <c r="I138" s="2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2"/>
      <c r="H139" s="3"/>
      <c r="I139" s="2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2"/>
      <c r="H140" s="3"/>
      <c r="I140" s="2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2"/>
      <c r="H141" s="3"/>
      <c r="I141" s="2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2"/>
      <c r="H142" s="3"/>
      <c r="I142" s="2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2"/>
      <c r="H143" s="3"/>
      <c r="I143" s="2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2"/>
      <c r="H144" s="3"/>
      <c r="I144" s="2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2"/>
      <c r="H145" s="3"/>
      <c r="I145" s="2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2"/>
      <c r="H146" s="3"/>
      <c r="I146" s="2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2"/>
      <c r="H147" s="3"/>
      <c r="I147" s="2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2"/>
      <c r="H148" s="3"/>
      <c r="I148" s="2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2"/>
      <c r="H149" s="3"/>
      <c r="I149" s="2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2"/>
      <c r="H150" s="3"/>
      <c r="I150" s="2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2"/>
      <c r="H151" s="3"/>
      <c r="I151" s="2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2"/>
      <c r="H152" s="3"/>
      <c r="I152" s="2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2"/>
      <c r="H153" s="3"/>
      <c r="I153" s="2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2"/>
      <c r="H154" s="3"/>
      <c r="I154" s="2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2"/>
      <c r="H155" s="3"/>
      <c r="I155" s="2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2"/>
      <c r="H156" s="3"/>
      <c r="I156" s="2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2"/>
      <c r="H157" s="3"/>
      <c r="I157" s="2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2"/>
      <c r="H158" s="3"/>
      <c r="I158" s="2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2"/>
      <c r="H159" s="3"/>
      <c r="I159" s="2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2"/>
      <c r="H160" s="3"/>
      <c r="I160" s="2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2"/>
      <c r="H161" s="3"/>
      <c r="I161" s="2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2"/>
      <c r="H162" s="3"/>
      <c r="I162" s="2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2"/>
      <c r="H163" s="3"/>
      <c r="I163" s="2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2"/>
      <c r="H164" s="3"/>
      <c r="I164" s="2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2"/>
      <c r="H165" s="3"/>
      <c r="I165" s="2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2"/>
      <c r="H166" s="3"/>
      <c r="I166" s="2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2"/>
      <c r="H167" s="3"/>
      <c r="I167" s="2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2"/>
      <c r="H168" s="3"/>
      <c r="I168" s="2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2"/>
      <c r="H169" s="3"/>
      <c r="I169" s="2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2"/>
      <c r="H170" s="3"/>
      <c r="I170" s="2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2"/>
      <c r="H171" s="3"/>
      <c r="I171" s="2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2"/>
      <c r="H172" s="3"/>
      <c r="I172" s="2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2"/>
      <c r="H173" s="3"/>
      <c r="I173" s="2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2"/>
      <c r="H174" s="3"/>
      <c r="I174" s="2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2"/>
      <c r="H175" s="3"/>
      <c r="I175" s="2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2"/>
      <c r="H176" s="3"/>
      <c r="I176" s="2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2"/>
      <c r="H177" s="3"/>
      <c r="I177" s="2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2"/>
      <c r="H178" s="3"/>
      <c r="I178" s="2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2"/>
      <c r="H179" s="3"/>
      <c r="I179" s="2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2"/>
      <c r="H180" s="3"/>
      <c r="I180" s="2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2"/>
      <c r="H181" s="3"/>
      <c r="I181" s="2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2"/>
      <c r="H182" s="3"/>
      <c r="I182" s="2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2"/>
      <c r="H183" s="3"/>
      <c r="I183" s="2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2"/>
      <c r="H184" s="3"/>
      <c r="I184" s="2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2"/>
      <c r="H185" s="3"/>
      <c r="I185" s="2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2"/>
      <c r="H186" s="3"/>
      <c r="I186" s="2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2"/>
      <c r="H187" s="3"/>
      <c r="I187" s="2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2"/>
      <c r="H188" s="3"/>
      <c r="I188" s="2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2"/>
      <c r="H189" s="3"/>
      <c r="I189" s="2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2"/>
      <c r="H190" s="3"/>
      <c r="I190" s="2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2"/>
      <c r="H191" s="3"/>
      <c r="I191" s="2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2"/>
      <c r="H192" s="3"/>
      <c r="I192" s="2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2"/>
      <c r="H193" s="3"/>
      <c r="I193" s="2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2"/>
      <c r="H194" s="3"/>
      <c r="I194" s="2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2"/>
      <c r="H195" s="3"/>
      <c r="I195" s="2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2"/>
      <c r="H196" s="3"/>
      <c r="I196" s="2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2"/>
      <c r="H197" s="3"/>
      <c r="I197" s="2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2"/>
      <c r="H198" s="3"/>
      <c r="I198" s="2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2"/>
      <c r="H199" s="3"/>
      <c r="I199" s="2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2"/>
      <c r="H200" s="3"/>
      <c r="I200" s="2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2"/>
      <c r="H201" s="3"/>
      <c r="I201" s="2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2">
    <mergeCell ref="A1:E1"/>
    <mergeCell ref="A2:R2"/>
    <mergeCell ref="P3:R3"/>
    <mergeCell ref="T3:V3"/>
    <mergeCell ref="W3:Y3"/>
    <mergeCell ref="A5:E5"/>
    <mergeCell ref="A6:E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3.75" customWidth="1"/>
    <col min="2" max="2" width="5.83333333333333" customWidth="1"/>
    <col min="3" max="3" width="3.58333333333333" customWidth="1"/>
    <col min="4" max="4" width="11" customWidth="1"/>
    <col min="5" max="5" width="10.3333333333333" customWidth="1"/>
    <col min="6" max="6" width="7.33333333333333" customWidth="1"/>
    <col min="7" max="7" width="6.75" customWidth="1"/>
    <col min="8" max="8" width="10.3333333333333" customWidth="1"/>
    <col min="9" max="9" width="5.5" customWidth="1"/>
    <col min="10" max="10" width="7.58333333333333" customWidth="1"/>
    <col min="11" max="11" width="5.83333333333333" customWidth="1"/>
    <col min="12" max="12" width="8.58333333333333" customWidth="1"/>
    <col min="13" max="13" width="8.83333333333333" customWidth="1"/>
    <col min="14" max="14" width="10.3333333333333" customWidth="1"/>
    <col min="15" max="15" width="7.58333333333333" customWidth="1"/>
    <col min="16" max="16" width="10.3333333333333" customWidth="1"/>
    <col min="17" max="17" width="6.08333333333333" customWidth="1"/>
    <col min="18" max="18" width="11.25" customWidth="1"/>
    <col min="19" max="27" width="10.3333333333333" customWidth="1"/>
  </cols>
  <sheetData>
    <row r="1" ht="16.5" spans="1:27">
      <c r="A1" s="1" t="s">
        <v>0</v>
      </c>
      <c r="B1" s="1"/>
      <c r="C1" s="1"/>
      <c r="D1" s="3"/>
      <c r="E1" s="2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73"/>
      <c r="T1" s="73"/>
      <c r="U1" s="73"/>
      <c r="V1" s="73"/>
      <c r="W1" s="73"/>
      <c r="X1" s="73"/>
      <c r="Y1" s="73"/>
      <c r="Z1" s="73"/>
      <c r="AA1" s="73"/>
    </row>
    <row r="2" ht="20.25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73"/>
      <c r="T2" s="73"/>
      <c r="U2" s="73"/>
      <c r="V2" s="73"/>
      <c r="W2" s="73"/>
      <c r="X2" s="73"/>
      <c r="Y2" s="73"/>
      <c r="Z2" s="73"/>
      <c r="AA2" s="73"/>
    </row>
    <row r="3" ht="16.5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37" t="s">
        <v>16</v>
      </c>
      <c r="Q3" s="37"/>
      <c r="R3" s="37"/>
      <c r="S3" s="73"/>
      <c r="T3" s="73"/>
      <c r="U3" s="73"/>
      <c r="V3" s="73"/>
      <c r="W3" s="73"/>
      <c r="X3" s="73"/>
      <c r="Y3" s="73"/>
      <c r="Z3" s="73"/>
      <c r="AA3" s="73"/>
    </row>
    <row r="4" ht="26.15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37" t="s">
        <v>21</v>
      </c>
      <c r="Q4" s="37" t="s">
        <v>22</v>
      </c>
      <c r="R4" s="37" t="s">
        <v>23</v>
      </c>
      <c r="S4" s="73"/>
      <c r="T4" s="73"/>
      <c r="U4" s="73"/>
      <c r="V4" s="73"/>
      <c r="W4" s="73"/>
      <c r="X4" s="73"/>
      <c r="Y4" s="73"/>
      <c r="Z4" s="73"/>
      <c r="AA4" s="73"/>
    </row>
    <row r="5" ht="25" customHeight="1" spans="1:27">
      <c r="A5" s="16" t="s">
        <v>2323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74">
        <f>L6</f>
        <v>604496</v>
      </c>
      <c r="M5" s="75"/>
      <c r="N5" s="75"/>
      <c r="O5" s="75"/>
      <c r="P5" s="74">
        <f>P6</f>
        <v>604496</v>
      </c>
      <c r="Q5" s="74">
        <v>0</v>
      </c>
      <c r="R5" s="80">
        <f>R6</f>
        <v>604496</v>
      </c>
      <c r="S5" s="73"/>
      <c r="T5" s="73"/>
      <c r="U5" s="73"/>
      <c r="V5" s="73"/>
      <c r="W5" s="73"/>
      <c r="X5" s="73"/>
      <c r="Y5" s="73"/>
      <c r="Z5" s="73"/>
      <c r="AA5" s="73"/>
    </row>
    <row r="6" ht="24" customHeight="1" spans="1:27">
      <c r="A6" s="21" t="s">
        <v>2324</v>
      </c>
      <c r="B6" s="22"/>
      <c r="C6" s="22"/>
      <c r="D6" s="22"/>
      <c r="E6" s="70"/>
      <c r="F6" s="24"/>
      <c r="G6" s="24"/>
      <c r="H6" s="25"/>
      <c r="I6" s="25"/>
      <c r="J6" s="25"/>
      <c r="K6" s="25"/>
      <c r="L6" s="74">
        <f>SUM(L7:L14)</f>
        <v>604496</v>
      </c>
      <c r="M6" s="76"/>
      <c r="N6" s="76"/>
      <c r="O6" s="76"/>
      <c r="P6" s="74">
        <f>SUM(P7:P14)</f>
        <v>604496</v>
      </c>
      <c r="Q6" s="74">
        <v>0</v>
      </c>
      <c r="R6" s="74">
        <f>SUM(R7:R14)</f>
        <v>604496</v>
      </c>
      <c r="S6" s="73"/>
      <c r="T6" s="73"/>
      <c r="U6" s="73"/>
      <c r="V6" s="73"/>
      <c r="W6" s="73"/>
      <c r="X6" s="73"/>
      <c r="Y6" s="73"/>
      <c r="Z6" s="73"/>
      <c r="AA6" s="73"/>
    </row>
    <row r="7" ht="24" customHeight="1" spans="1:27">
      <c r="A7" s="71">
        <v>1</v>
      </c>
      <c r="B7" s="27" t="s">
        <v>58</v>
      </c>
      <c r="C7" s="71"/>
      <c r="D7" s="26" t="s">
        <v>55</v>
      </c>
      <c r="E7" s="26" t="s">
        <v>2325</v>
      </c>
      <c r="F7" s="71"/>
      <c r="G7" s="26" t="s">
        <v>62</v>
      </c>
      <c r="H7" s="26" t="s">
        <v>2325</v>
      </c>
      <c r="I7" s="71" t="s">
        <v>200</v>
      </c>
      <c r="J7" s="71">
        <v>99800</v>
      </c>
      <c r="K7" s="71">
        <v>1</v>
      </c>
      <c r="L7" s="77">
        <f t="shared" ref="L7:L14" si="0">SUM(K7*J7)</f>
        <v>99800</v>
      </c>
      <c r="M7" s="26" t="s">
        <v>65</v>
      </c>
      <c r="N7" s="26"/>
      <c r="O7" s="71" t="s">
        <v>2326</v>
      </c>
      <c r="P7" s="78">
        <f t="shared" ref="P7:P14" si="1">SUM(L7)</f>
        <v>99800</v>
      </c>
      <c r="Q7" s="78">
        <v>0</v>
      </c>
      <c r="R7" s="78">
        <f t="shared" ref="R7:R14" si="2">P7</f>
        <v>99800</v>
      </c>
      <c r="S7" s="81"/>
      <c r="T7" s="81"/>
      <c r="U7" s="81"/>
      <c r="V7" s="81"/>
      <c r="W7" s="81"/>
      <c r="X7" s="81"/>
      <c r="Y7" s="81"/>
      <c r="Z7" s="81"/>
      <c r="AA7" s="81"/>
    </row>
    <row r="8" ht="24" customHeight="1" spans="1:27">
      <c r="A8" s="71">
        <v>2</v>
      </c>
      <c r="B8" s="27" t="s">
        <v>58</v>
      </c>
      <c r="C8" s="71"/>
      <c r="D8" s="26" t="s">
        <v>55</v>
      </c>
      <c r="E8" s="26" t="s">
        <v>2327</v>
      </c>
      <c r="F8" s="71"/>
      <c r="G8" s="26" t="s">
        <v>62</v>
      </c>
      <c r="H8" s="26" t="s">
        <v>2327</v>
      </c>
      <c r="I8" s="71" t="s">
        <v>114</v>
      </c>
      <c r="J8" s="79">
        <v>298</v>
      </c>
      <c r="K8" s="79">
        <v>322</v>
      </c>
      <c r="L8" s="77">
        <f t="shared" si="0"/>
        <v>95956</v>
      </c>
      <c r="M8" s="26" t="s">
        <v>65</v>
      </c>
      <c r="N8" s="26"/>
      <c r="O8" s="71" t="s">
        <v>2326</v>
      </c>
      <c r="P8" s="78">
        <f t="shared" si="1"/>
        <v>95956</v>
      </c>
      <c r="Q8" s="78">
        <v>0</v>
      </c>
      <c r="R8" s="78">
        <f t="shared" si="2"/>
        <v>95956</v>
      </c>
      <c r="S8" s="81"/>
      <c r="T8" s="81"/>
      <c r="U8" s="81"/>
      <c r="V8" s="81"/>
      <c r="W8" s="81"/>
      <c r="X8" s="81"/>
      <c r="Y8" s="81"/>
      <c r="Z8" s="81"/>
      <c r="AA8" s="81"/>
    </row>
    <row r="9" ht="24" customHeight="1" spans="1:27">
      <c r="A9" s="71">
        <v>3</v>
      </c>
      <c r="B9" s="27" t="s">
        <v>58</v>
      </c>
      <c r="C9" s="71"/>
      <c r="D9" s="26" t="s">
        <v>55</v>
      </c>
      <c r="E9" s="72" t="s">
        <v>2327</v>
      </c>
      <c r="F9" s="71"/>
      <c r="G9" s="26" t="s">
        <v>62</v>
      </c>
      <c r="H9" s="72" t="s">
        <v>2327</v>
      </c>
      <c r="I9" s="71" t="s">
        <v>114</v>
      </c>
      <c r="J9" s="71">
        <v>298</v>
      </c>
      <c r="K9" s="71">
        <v>630</v>
      </c>
      <c r="L9" s="77">
        <f t="shared" si="0"/>
        <v>187740</v>
      </c>
      <c r="M9" s="26" t="s">
        <v>197</v>
      </c>
      <c r="N9" s="26"/>
      <c r="O9" s="71" t="s">
        <v>2328</v>
      </c>
      <c r="P9" s="78">
        <f t="shared" si="1"/>
        <v>187740</v>
      </c>
      <c r="Q9" s="78">
        <v>0</v>
      </c>
      <c r="R9" s="78">
        <f t="shared" si="2"/>
        <v>187740</v>
      </c>
      <c r="S9" s="81"/>
      <c r="T9" s="81"/>
      <c r="U9" s="81"/>
      <c r="V9" s="81"/>
      <c r="W9" s="81"/>
      <c r="X9" s="81"/>
      <c r="Y9" s="81"/>
      <c r="Z9" s="81"/>
      <c r="AA9" s="81"/>
    </row>
    <row r="10" ht="24" customHeight="1" spans="1:27">
      <c r="A10" s="71">
        <v>4</v>
      </c>
      <c r="B10" s="27" t="s">
        <v>58</v>
      </c>
      <c r="C10" s="71"/>
      <c r="D10" s="26" t="s">
        <v>55</v>
      </c>
      <c r="E10" s="72" t="s">
        <v>2329</v>
      </c>
      <c r="F10" s="71"/>
      <c r="G10" s="26" t="s">
        <v>62</v>
      </c>
      <c r="H10" s="72" t="s">
        <v>2329</v>
      </c>
      <c r="I10" s="71" t="s">
        <v>64</v>
      </c>
      <c r="J10" s="71">
        <v>7000</v>
      </c>
      <c r="K10" s="71">
        <v>5</v>
      </c>
      <c r="L10" s="77">
        <f t="shared" si="0"/>
        <v>35000</v>
      </c>
      <c r="M10" s="26" t="s">
        <v>65</v>
      </c>
      <c r="N10" s="26"/>
      <c r="O10" s="71" t="s">
        <v>2328</v>
      </c>
      <c r="P10" s="78">
        <f t="shared" si="1"/>
        <v>35000</v>
      </c>
      <c r="Q10" s="78">
        <v>0</v>
      </c>
      <c r="R10" s="78">
        <f t="shared" si="2"/>
        <v>35000</v>
      </c>
      <c r="S10" s="81"/>
      <c r="T10" s="81"/>
      <c r="U10" s="81"/>
      <c r="V10" s="81"/>
      <c r="W10" s="81"/>
      <c r="X10" s="81"/>
      <c r="Y10" s="81"/>
      <c r="Z10" s="81"/>
      <c r="AA10" s="81"/>
    </row>
    <row r="11" ht="24" customHeight="1" spans="1:27">
      <c r="A11" s="71">
        <v>5</v>
      </c>
      <c r="B11" s="27" t="s">
        <v>58</v>
      </c>
      <c r="C11" s="71"/>
      <c r="D11" s="26" t="s">
        <v>55</v>
      </c>
      <c r="E11" s="72" t="s">
        <v>2330</v>
      </c>
      <c r="F11" s="71"/>
      <c r="G11" s="26" t="s">
        <v>62</v>
      </c>
      <c r="H11" s="72" t="s">
        <v>2330</v>
      </c>
      <c r="I11" s="71" t="s">
        <v>64</v>
      </c>
      <c r="J11" s="71">
        <v>2400</v>
      </c>
      <c r="K11" s="71">
        <v>10</v>
      </c>
      <c r="L11" s="77">
        <f t="shared" si="0"/>
        <v>24000</v>
      </c>
      <c r="M11" s="26" t="s">
        <v>65</v>
      </c>
      <c r="N11" s="26"/>
      <c r="O11" s="71" t="s">
        <v>2328</v>
      </c>
      <c r="P11" s="78">
        <f t="shared" si="1"/>
        <v>24000</v>
      </c>
      <c r="Q11" s="78">
        <v>0</v>
      </c>
      <c r="R11" s="78">
        <f t="shared" si="2"/>
        <v>24000</v>
      </c>
      <c r="S11" s="81"/>
      <c r="T11" s="81"/>
      <c r="U11" s="81"/>
      <c r="V11" s="81"/>
      <c r="W11" s="81"/>
      <c r="X11" s="81"/>
      <c r="Y11" s="81"/>
      <c r="Z11" s="81"/>
      <c r="AA11" s="81"/>
    </row>
    <row r="12" ht="24" customHeight="1" spans="1:27">
      <c r="A12" s="71">
        <v>6</v>
      </c>
      <c r="B12" s="27" t="s">
        <v>58</v>
      </c>
      <c r="C12" s="71"/>
      <c r="D12" s="26" t="s">
        <v>55</v>
      </c>
      <c r="E12" s="72" t="s">
        <v>1457</v>
      </c>
      <c r="F12" s="71"/>
      <c r="G12" s="26" t="s">
        <v>174</v>
      </c>
      <c r="H12" s="72" t="s">
        <v>1457</v>
      </c>
      <c r="I12" s="71" t="s">
        <v>200</v>
      </c>
      <c r="J12" s="71">
        <v>42000</v>
      </c>
      <c r="K12" s="71">
        <v>1</v>
      </c>
      <c r="L12" s="77">
        <f t="shared" si="0"/>
        <v>42000</v>
      </c>
      <c r="M12" s="26" t="s">
        <v>65</v>
      </c>
      <c r="N12" s="26"/>
      <c r="O12" s="71" t="s">
        <v>2328</v>
      </c>
      <c r="P12" s="78">
        <f t="shared" si="1"/>
        <v>42000</v>
      </c>
      <c r="Q12" s="78">
        <v>0</v>
      </c>
      <c r="R12" s="78">
        <f t="shared" si="2"/>
        <v>42000</v>
      </c>
      <c r="S12" s="81"/>
      <c r="T12" s="81"/>
      <c r="U12" s="81"/>
      <c r="V12" s="81"/>
      <c r="W12" s="81"/>
      <c r="X12" s="81"/>
      <c r="Y12" s="81"/>
      <c r="Z12" s="81"/>
      <c r="AA12" s="81"/>
    </row>
    <row r="13" ht="24" customHeight="1" spans="1:27">
      <c r="A13" s="71">
        <v>7</v>
      </c>
      <c r="B13" s="27" t="s">
        <v>58</v>
      </c>
      <c r="C13" s="27"/>
      <c r="D13" s="26" t="s">
        <v>55</v>
      </c>
      <c r="E13" s="72" t="s">
        <v>2331</v>
      </c>
      <c r="F13" s="71"/>
      <c r="G13" s="26" t="s">
        <v>174</v>
      </c>
      <c r="H13" s="72" t="s">
        <v>2331</v>
      </c>
      <c r="I13" s="71" t="s">
        <v>290</v>
      </c>
      <c r="J13" s="71">
        <v>120</v>
      </c>
      <c r="K13" s="71">
        <v>500</v>
      </c>
      <c r="L13" s="77">
        <f t="shared" si="0"/>
        <v>60000</v>
      </c>
      <c r="M13" s="26" t="s">
        <v>65</v>
      </c>
      <c r="N13" s="26"/>
      <c r="O13" s="71" t="s">
        <v>2326</v>
      </c>
      <c r="P13" s="78">
        <f t="shared" si="1"/>
        <v>60000</v>
      </c>
      <c r="Q13" s="78">
        <v>0</v>
      </c>
      <c r="R13" s="78">
        <f t="shared" si="2"/>
        <v>60000</v>
      </c>
      <c r="S13" s="81"/>
      <c r="T13" s="81"/>
      <c r="U13" s="81"/>
      <c r="V13" s="81"/>
      <c r="W13" s="81"/>
      <c r="X13" s="81"/>
      <c r="Y13" s="81"/>
      <c r="Z13" s="81"/>
      <c r="AA13" s="81"/>
    </row>
    <row r="14" ht="24" customHeight="1" spans="1:27">
      <c r="A14" s="71">
        <v>8</v>
      </c>
      <c r="B14" s="27" t="s">
        <v>58</v>
      </c>
      <c r="C14" s="27"/>
      <c r="D14" s="26" t="s">
        <v>55</v>
      </c>
      <c r="E14" s="72" t="s">
        <v>339</v>
      </c>
      <c r="F14" s="71"/>
      <c r="G14" s="26" t="s">
        <v>174</v>
      </c>
      <c r="H14" s="72" t="s">
        <v>339</v>
      </c>
      <c r="I14" s="71" t="s">
        <v>200</v>
      </c>
      <c r="J14" s="71">
        <v>60000</v>
      </c>
      <c r="K14" s="71">
        <v>1</v>
      </c>
      <c r="L14" s="77">
        <f t="shared" si="0"/>
        <v>60000</v>
      </c>
      <c r="M14" s="26" t="s">
        <v>65</v>
      </c>
      <c r="N14" s="26"/>
      <c r="O14" s="71" t="s">
        <v>2328</v>
      </c>
      <c r="P14" s="78">
        <f t="shared" si="1"/>
        <v>60000</v>
      </c>
      <c r="Q14" s="78">
        <v>0</v>
      </c>
      <c r="R14" s="78">
        <f t="shared" si="2"/>
        <v>60000</v>
      </c>
      <c r="S14" s="81"/>
      <c r="T14" s="81"/>
      <c r="U14" s="81"/>
      <c r="V14" s="81"/>
      <c r="W14" s="81"/>
      <c r="X14" s="81"/>
      <c r="Y14" s="81"/>
      <c r="Z14" s="81"/>
      <c r="AA14" s="81"/>
    </row>
    <row r="15" ht="16.5" spans="1:27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</row>
    <row r="16" ht="16.5" spans="1:27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ht="16.5" spans="1:27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ht="16.5" spans="1:27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ht="16.5" spans="1:27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</row>
    <row r="20" ht="16.5" spans="1:27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</row>
    <row r="21" ht="16.5" spans="1:27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</row>
    <row r="22" ht="16.5" spans="1:27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</row>
    <row r="23" ht="16.5" spans="1:27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</row>
    <row r="24" ht="16.5" spans="1:27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</row>
    <row r="25" ht="16.5" spans="1:27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</row>
    <row r="26" ht="16.5" spans="1:27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</row>
    <row r="27" ht="16.5" spans="1:27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</row>
    <row r="28" ht="16.5" spans="1:27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</row>
    <row r="29" ht="16.5" spans="1:27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</row>
    <row r="30" ht="16.5" spans="1:27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</row>
    <row r="31" ht="16.5" spans="1:27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</row>
    <row r="32" ht="16.5" spans="1:27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3" ht="16.5" spans="1:27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</row>
    <row r="34" ht="16.5" spans="1:27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</row>
    <row r="35" ht="16.5" spans="1:27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</row>
    <row r="36" ht="16.5" spans="1:27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</row>
    <row r="37" ht="16.5" spans="1:27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</row>
    <row r="38" ht="16.5" spans="1:27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</row>
    <row r="39" ht="16.5" spans="1:27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</row>
    <row r="40" ht="16.5" spans="1:27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</row>
    <row r="41" ht="16.5" spans="1:27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ht="16.5" spans="1:27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</row>
    <row r="43" ht="16.5" spans="1:27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</row>
    <row r="44" ht="16.5" spans="1:27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 ht="16.5" spans="1:27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 ht="16.5" spans="1:27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ht="16.5" spans="1:27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</row>
    <row r="48" ht="16.5" spans="1:27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</row>
    <row r="49" ht="16.5" spans="1:27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</row>
    <row r="50" ht="16.5" spans="1:27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</row>
    <row r="51" ht="16.5" spans="1:27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</row>
    <row r="52" ht="16.5" spans="1:27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</row>
    <row r="53" ht="16.5" spans="1:27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</row>
    <row r="54" ht="16.5" spans="1:27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</row>
    <row r="55" ht="16.5" spans="1:27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ht="16.5" spans="1:27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  <row r="57" ht="16.5" spans="1:27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</row>
    <row r="58" ht="16.5" spans="1:27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</row>
    <row r="59" ht="16.5" spans="1:27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</row>
    <row r="60" ht="16.5" spans="1:27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</row>
    <row r="61" ht="16.5" spans="1:27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</row>
    <row r="62" ht="16.5" spans="1:27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</row>
    <row r="63" ht="16.5" spans="1:27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</row>
    <row r="64" ht="16.5" spans="1:27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</row>
    <row r="65" ht="16.5" spans="1:27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</row>
    <row r="66" ht="16.5" spans="1:27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</row>
    <row r="67" ht="16.5" spans="1:27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</row>
    <row r="68" ht="16.5" spans="1:27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</row>
    <row r="69" ht="16.5" spans="1:27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</row>
    <row r="70" ht="16.5" spans="1:27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</row>
    <row r="71" ht="16.5" spans="1:27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</row>
    <row r="72" ht="16.5" spans="1:27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</row>
    <row r="73" ht="16.5" spans="1:27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</row>
    <row r="74" ht="16.5" spans="1:27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</row>
    <row r="75" ht="16.5" spans="1:27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</row>
    <row r="76" ht="16.5" spans="1:27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</row>
    <row r="77" ht="16.5" spans="1:27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</row>
    <row r="78" ht="16.5" spans="1:27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</row>
    <row r="79" ht="16.5" spans="1:27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</row>
    <row r="80" ht="16.5" spans="1:27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</row>
    <row r="81" ht="16.5" spans="1:27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</row>
    <row r="82" ht="16.5" spans="1:27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</row>
    <row r="83" ht="16.5" spans="1:27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</row>
    <row r="84" ht="16.5" spans="1:27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</row>
    <row r="85" ht="16.5" spans="1:27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</row>
    <row r="86" ht="16.5" spans="1:27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</row>
    <row r="87" ht="16.5" spans="1:27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</row>
    <row r="88" ht="16.5" spans="1:27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</row>
    <row r="89" ht="16.5" spans="1:27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</row>
    <row r="90" ht="16.5" spans="1:27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</row>
    <row r="91" ht="16.5" spans="1:27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</row>
    <row r="92" ht="16.5" spans="1:27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</row>
    <row r="93" ht="16.5" spans="1:27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</row>
    <row r="94" ht="16.5" spans="1:27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</row>
    <row r="95" ht="16.5" spans="1:27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</row>
    <row r="96" ht="16.5" spans="1:27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</row>
    <row r="97" ht="16.5" spans="1:27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</row>
    <row r="98" ht="16.5" spans="1:27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</row>
    <row r="99" ht="16.5" spans="1:27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</row>
    <row r="100" ht="16.5" spans="1:27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</row>
    <row r="101" ht="16.5" spans="1:27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</row>
    <row r="102" ht="16.5" spans="1:27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</row>
    <row r="103" ht="16.5" spans="1:27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</row>
    <row r="104" ht="16.5" spans="1:27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</row>
    <row r="105" ht="16.5" spans="1:27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</row>
    <row r="106" ht="16.5" spans="1:27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</row>
    <row r="107" ht="16.5" spans="1:27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</row>
    <row r="108" ht="16.5" spans="1:27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</row>
    <row r="109" ht="16.5" spans="1:27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</row>
    <row r="110" ht="16.5" spans="1:27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</row>
    <row r="111" ht="16.5" spans="1:27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</row>
    <row r="112" ht="16.5" spans="1:27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</row>
    <row r="113" ht="16.5" spans="1:27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</row>
    <row r="114" ht="16.5" spans="1:27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</row>
    <row r="115" ht="16.5" spans="1:27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</row>
    <row r="116" ht="16.5" spans="1:27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</row>
    <row r="117" ht="16.5" spans="1:27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</row>
    <row r="118" ht="16.5" spans="1:27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</row>
    <row r="119" ht="16.5" spans="1:27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</row>
    <row r="120" ht="16.5" spans="1:27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</row>
    <row r="121" ht="16.5" spans="1:27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</row>
    <row r="122" ht="16.5" spans="1:27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</row>
    <row r="123" ht="16.5" spans="1:27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</row>
    <row r="124" ht="16.5" spans="1:27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</row>
    <row r="125" ht="16.5" spans="1:27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</row>
    <row r="126" ht="16.5" spans="1:27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</row>
    <row r="127" ht="16.5" spans="1:27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</row>
    <row r="128" ht="16.5" spans="1:27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</row>
    <row r="129" ht="16.5" spans="1:27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</row>
    <row r="130" ht="16.5" spans="1:27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</row>
    <row r="131" ht="16.5" spans="1:27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ht="16.5" spans="1:27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ht="16.5" spans="1:27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ht="16.5" spans="1:27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ht="16.5" spans="1:27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ht="16.5" spans="1:27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ht="16.5" spans="1:27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ht="16.5" spans="1:27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ht="16.5" spans="1:27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ht="16.5" spans="1:27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ht="16.5" spans="1:27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ht="16.5" spans="1:27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ht="16.5" spans="1:27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ht="16.5" spans="1:27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ht="16.5" spans="1:27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ht="16.5" spans="1:27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</row>
    <row r="147" ht="16.5" spans="1:27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  <row r="148" ht="16.5" spans="1:27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</row>
    <row r="149" ht="16.5" spans="1:27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 ht="16.5" spans="1:27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</row>
    <row r="151" ht="16.5" spans="1:27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ht="16.5" spans="1:27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ht="16.5" spans="1:27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</row>
    <row r="154" ht="16.5" spans="1:27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</row>
    <row r="155" ht="16.5" spans="1:27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</row>
    <row r="156" ht="16.5" spans="1:27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</row>
    <row r="157" ht="16.5" spans="1:27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</row>
    <row r="158" ht="16.5" spans="1:27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</row>
    <row r="159" ht="16.5" spans="1:27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</row>
    <row r="160" ht="16.5" spans="1:27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</row>
    <row r="161" ht="16.5" spans="1:27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</row>
    <row r="162" ht="16.5" spans="1:27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</row>
    <row r="163" ht="16.5" spans="1:27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</row>
    <row r="164" ht="16.5" spans="1:27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</row>
    <row r="165" ht="16.5" spans="1:27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</row>
    <row r="166" ht="16.5" spans="1:27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</row>
    <row r="167" ht="16.5" spans="1:27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</row>
    <row r="168" ht="16.5" spans="1:27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</row>
    <row r="169" ht="16.5" spans="1:27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</row>
    <row r="170" ht="16.5" spans="1:27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</row>
    <row r="171" ht="16.5" spans="1:27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</row>
    <row r="172" ht="16.5" spans="1:27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</row>
    <row r="173" ht="16.5" spans="1:27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</row>
    <row r="174" ht="16.5" spans="1:27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</row>
    <row r="175" ht="16.5" spans="1:27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</row>
    <row r="176" ht="16.5" spans="1:27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</row>
    <row r="177" ht="16.5" spans="1:27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</row>
    <row r="178" ht="16.5" spans="1:27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</row>
    <row r="179" ht="16.5" spans="1:27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</row>
    <row r="180" ht="16.5" spans="1:27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</row>
    <row r="181" ht="16.5" spans="1:27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</row>
    <row r="182" ht="16.5" spans="1:27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</row>
    <row r="183" ht="16.5" spans="1:27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</row>
    <row r="184" ht="16.5" spans="1:27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</row>
    <row r="185" ht="16.5" spans="1:27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</row>
    <row r="186" ht="16.5" spans="1:27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</row>
    <row r="187" ht="16.5" spans="1:27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</row>
    <row r="188" ht="16.5" spans="1:27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</row>
    <row r="189" ht="16.5" spans="1:27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</row>
    <row r="190" ht="16.5" spans="1:27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</row>
    <row r="191" ht="16.5" spans="1:27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</row>
    <row r="192" ht="16.5" spans="1:27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</row>
    <row r="193" ht="16.5" spans="1:27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</row>
    <row r="194" ht="16.5" spans="1:27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</row>
    <row r="195" ht="16.5" spans="1:27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</row>
    <row r="196" ht="16.5" spans="1:27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</row>
    <row r="197" ht="16.5" spans="1:27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</row>
    <row r="198" ht="16.5" spans="1:27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</row>
    <row r="199" ht="16.5" spans="1:27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</row>
    <row r="200" ht="16.5" spans="1:27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</row>
    <row r="201" ht="16.5" spans="1:27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</row>
  </sheetData>
  <mergeCells count="20">
    <mergeCell ref="A1:E1"/>
    <mergeCell ref="A2:R2"/>
    <mergeCell ref="P3:R3"/>
    <mergeCell ref="A5:E5"/>
    <mergeCell ref="A6:E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4" customWidth="1"/>
    <col min="2" max="2" width="5.08333333333333" customWidth="1"/>
    <col min="3" max="3" width="5.08333333333333" hidden="1" customWidth="1"/>
    <col min="4" max="4" width="11.3333333333333" customWidth="1"/>
    <col min="5" max="5" width="16.3333333333333" customWidth="1"/>
    <col min="6" max="6" width="8.25" customWidth="1"/>
    <col min="7" max="7" width="5.75" customWidth="1"/>
    <col min="8" max="8" width="13.3333333333333" customWidth="1"/>
    <col min="9" max="9" width="8.75" customWidth="1"/>
    <col min="10" max="10" width="7.83333333333333" customWidth="1"/>
    <col min="11" max="11" width="7.75" customWidth="1"/>
    <col min="12" max="12" width="10" customWidth="1"/>
    <col min="13" max="13" width="8.33333333333333" customWidth="1"/>
    <col min="14" max="14" width="10.25" customWidth="1"/>
    <col min="15" max="15" width="12" customWidth="1"/>
    <col min="16" max="18" width="10.5833333333333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1"/>
      <c r="E1" s="1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37" t="s">
        <v>16</v>
      </c>
      <c r="Q3" s="37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37" t="s">
        <v>21</v>
      </c>
      <c r="Q4" s="37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7" customHeight="1" spans="1:27">
      <c r="A5" s="16" t="s">
        <v>183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39">
        <v>1561490</v>
      </c>
      <c r="M5" s="40"/>
      <c r="N5" s="40"/>
      <c r="O5" s="40"/>
      <c r="P5" s="39">
        <v>1561490</v>
      </c>
      <c r="Q5" s="39">
        <v>1561490</v>
      </c>
      <c r="R5" s="39">
        <v>0</v>
      </c>
      <c r="S5" s="48"/>
      <c r="T5" s="36"/>
      <c r="U5" s="48"/>
      <c r="V5" s="46"/>
      <c r="W5" s="46">
        <v>300</v>
      </c>
      <c r="X5" s="46">
        <v>400</v>
      </c>
      <c r="Y5" s="46">
        <f>800+300</f>
        <v>1100</v>
      </c>
      <c r="Z5" s="52">
        <f>SUM(T5*W5+U5*X5+V5*Y5)*2*0.3</f>
        <v>0</v>
      </c>
      <c r="AA5" s="52"/>
    </row>
    <row r="6" ht="27" customHeight="1" spans="1:27">
      <c r="A6" s="21" t="s">
        <v>184</v>
      </c>
      <c r="B6" s="22"/>
      <c r="C6" s="22"/>
      <c r="D6" s="22"/>
      <c r="E6" s="70"/>
      <c r="F6" s="24"/>
      <c r="G6" s="24"/>
      <c r="H6" s="25"/>
      <c r="I6" s="25"/>
      <c r="J6" s="25"/>
      <c r="K6" s="25"/>
      <c r="L6" s="41">
        <v>1561490</v>
      </c>
      <c r="M6" s="42"/>
      <c r="N6" s="42"/>
      <c r="O6" s="42"/>
      <c r="P6" s="41">
        <v>1561490</v>
      </c>
      <c r="Q6" s="41">
        <v>1561490</v>
      </c>
      <c r="R6" s="41">
        <v>0</v>
      </c>
      <c r="S6" s="49"/>
      <c r="T6" s="36"/>
      <c r="U6" s="50">
        <v>1045</v>
      </c>
      <c r="V6" s="50">
        <v>2984</v>
      </c>
      <c r="W6" s="46">
        <f>600*0.4</f>
        <v>240</v>
      </c>
      <c r="X6" s="46">
        <f>800*0.4</f>
        <v>320</v>
      </c>
      <c r="Y6" s="46">
        <v>640</v>
      </c>
      <c r="Z6" s="52">
        <f>SUM(T6*W6+U6*X6+V6*Y6)</f>
        <v>2244160</v>
      </c>
      <c r="AA6" s="52">
        <f>SUM(T6*W6+U6*X6+V6*Y6-P6)</f>
        <v>682670</v>
      </c>
    </row>
    <row r="7" ht="27" customHeight="1" spans="1:27">
      <c r="A7" s="11">
        <v>1</v>
      </c>
      <c r="B7" s="87" t="s">
        <v>58</v>
      </c>
      <c r="C7" s="11"/>
      <c r="D7" s="11" t="s">
        <v>184</v>
      </c>
      <c r="E7" s="11" t="s">
        <v>185</v>
      </c>
      <c r="F7" s="11"/>
      <c r="G7" s="11" t="s">
        <v>62</v>
      </c>
      <c r="H7" s="11" t="s">
        <v>185</v>
      </c>
      <c r="I7" s="11" t="s">
        <v>186</v>
      </c>
      <c r="J7" s="11">
        <v>168</v>
      </c>
      <c r="K7" s="11">
        <v>80</v>
      </c>
      <c r="L7" s="36">
        <f>SUM(J7*K7)</f>
        <v>13440</v>
      </c>
      <c r="M7" s="11" t="s">
        <v>65</v>
      </c>
      <c r="N7" s="11"/>
      <c r="O7" s="11" t="s">
        <v>66</v>
      </c>
      <c r="P7" s="88">
        <v>13440</v>
      </c>
      <c r="Q7" s="88">
        <v>13440</v>
      </c>
      <c r="R7" s="37">
        <v>0</v>
      </c>
      <c r="S7" s="50"/>
      <c r="T7" s="50"/>
      <c r="U7" s="50"/>
      <c r="V7" s="50"/>
      <c r="W7" s="50"/>
      <c r="X7" s="50"/>
      <c r="Y7" s="50"/>
      <c r="Z7" s="50"/>
      <c r="AA7" s="50"/>
    </row>
    <row r="8" ht="27" customHeight="1" spans="1:27">
      <c r="A8" s="11">
        <v>2</v>
      </c>
      <c r="B8" s="87" t="s">
        <v>58</v>
      </c>
      <c r="C8" s="11"/>
      <c r="D8" s="11" t="s">
        <v>184</v>
      </c>
      <c r="E8" s="11" t="s">
        <v>187</v>
      </c>
      <c r="F8" s="11"/>
      <c r="G8" s="11" t="s">
        <v>62</v>
      </c>
      <c r="H8" s="11" t="s">
        <v>187</v>
      </c>
      <c r="I8" s="11" t="s">
        <v>188</v>
      </c>
      <c r="J8" s="11">
        <v>28</v>
      </c>
      <c r="K8" s="11">
        <v>160</v>
      </c>
      <c r="L8" s="36">
        <v>4480</v>
      </c>
      <c r="M8" s="11" t="s">
        <v>65</v>
      </c>
      <c r="N8" s="11"/>
      <c r="O8" s="11" t="s">
        <v>66</v>
      </c>
      <c r="P8" s="88">
        <v>4480</v>
      </c>
      <c r="Q8" s="88">
        <v>4480</v>
      </c>
      <c r="R8" s="37">
        <v>0</v>
      </c>
      <c r="S8" s="50"/>
      <c r="T8" s="50"/>
      <c r="U8" s="50"/>
      <c r="V8" s="50"/>
      <c r="W8" s="50"/>
      <c r="X8" s="50"/>
      <c r="Y8" s="50"/>
      <c r="Z8" s="50"/>
      <c r="AA8" s="50"/>
    </row>
    <row r="9" ht="27" customHeight="1" spans="1:27">
      <c r="A9" s="11">
        <v>3</v>
      </c>
      <c r="B9" s="87" t="s">
        <v>58</v>
      </c>
      <c r="C9" s="11"/>
      <c r="D9" s="11" t="s">
        <v>184</v>
      </c>
      <c r="E9" s="11" t="s">
        <v>189</v>
      </c>
      <c r="F9" s="11"/>
      <c r="G9" s="11" t="s">
        <v>62</v>
      </c>
      <c r="H9" s="11" t="s">
        <v>189</v>
      </c>
      <c r="I9" s="11" t="s">
        <v>190</v>
      </c>
      <c r="J9" s="11">
        <v>21</v>
      </c>
      <c r="K9" s="11">
        <v>200</v>
      </c>
      <c r="L9" s="36">
        <v>4200</v>
      </c>
      <c r="M9" s="11" t="s">
        <v>65</v>
      </c>
      <c r="N9" s="11"/>
      <c r="O9" s="11" t="s">
        <v>66</v>
      </c>
      <c r="P9" s="88">
        <v>4200</v>
      </c>
      <c r="Q9" s="88">
        <v>4200</v>
      </c>
      <c r="R9" s="37">
        <v>0</v>
      </c>
      <c r="S9" s="50"/>
      <c r="T9" s="50"/>
      <c r="U9" s="50"/>
      <c r="V9" s="50"/>
      <c r="W9" s="50"/>
      <c r="X9" s="50"/>
      <c r="Y9" s="50"/>
      <c r="Z9" s="50"/>
      <c r="AA9" s="50"/>
    </row>
    <row r="10" ht="27" customHeight="1" spans="1:27">
      <c r="A10" s="11">
        <v>4</v>
      </c>
      <c r="B10" s="87" t="s">
        <v>58</v>
      </c>
      <c r="C10" s="11"/>
      <c r="D10" s="11" t="s">
        <v>184</v>
      </c>
      <c r="E10" s="11" t="s">
        <v>191</v>
      </c>
      <c r="F10" s="11"/>
      <c r="G10" s="11" t="s">
        <v>62</v>
      </c>
      <c r="H10" s="11" t="s">
        <v>191</v>
      </c>
      <c r="I10" s="11" t="s">
        <v>77</v>
      </c>
      <c r="J10" s="11">
        <v>9.5</v>
      </c>
      <c r="K10" s="11">
        <v>420</v>
      </c>
      <c r="L10" s="36">
        <v>3990</v>
      </c>
      <c r="M10" s="11" t="s">
        <v>65</v>
      </c>
      <c r="N10" s="11"/>
      <c r="O10" s="11" t="s">
        <v>66</v>
      </c>
      <c r="P10" s="88">
        <v>3990</v>
      </c>
      <c r="Q10" s="88">
        <v>3990</v>
      </c>
      <c r="R10" s="37">
        <v>0</v>
      </c>
      <c r="S10" s="50"/>
      <c r="T10" s="50"/>
      <c r="U10" s="50"/>
      <c r="V10" s="50"/>
      <c r="W10" s="50"/>
      <c r="X10" s="50"/>
      <c r="Y10" s="50"/>
      <c r="Z10" s="50"/>
      <c r="AA10" s="50"/>
    </row>
    <row r="11" ht="27" customHeight="1" spans="1:27">
      <c r="A11" s="11">
        <v>5</v>
      </c>
      <c r="B11" s="87" t="s">
        <v>58</v>
      </c>
      <c r="C11" s="11"/>
      <c r="D11" s="11" t="s">
        <v>184</v>
      </c>
      <c r="E11" s="11" t="s">
        <v>192</v>
      </c>
      <c r="F11" s="11"/>
      <c r="G11" s="11" t="s">
        <v>62</v>
      </c>
      <c r="H11" s="11" t="s">
        <v>192</v>
      </c>
      <c r="I11" s="11" t="s">
        <v>125</v>
      </c>
      <c r="J11" s="11">
        <v>13</v>
      </c>
      <c r="K11" s="11">
        <v>84</v>
      </c>
      <c r="L11" s="36">
        <v>1092</v>
      </c>
      <c r="M11" s="11" t="s">
        <v>65</v>
      </c>
      <c r="N11" s="11"/>
      <c r="O11" s="11" t="s">
        <v>66</v>
      </c>
      <c r="P11" s="88">
        <v>1092</v>
      </c>
      <c r="Q11" s="88">
        <v>1092</v>
      </c>
      <c r="R11" s="37">
        <v>0</v>
      </c>
      <c r="S11" s="50"/>
      <c r="T11" s="50"/>
      <c r="U11" s="50"/>
      <c r="V11" s="50"/>
      <c r="W11" s="50"/>
      <c r="X11" s="50"/>
      <c r="Y11" s="50"/>
      <c r="Z11" s="50"/>
      <c r="AA11" s="50"/>
    </row>
    <row r="12" ht="27" customHeight="1" spans="1:27">
      <c r="A12" s="11">
        <v>6</v>
      </c>
      <c r="B12" s="87" t="s">
        <v>58</v>
      </c>
      <c r="C12" s="11"/>
      <c r="D12" s="11" t="s">
        <v>184</v>
      </c>
      <c r="E12" s="11" t="s">
        <v>193</v>
      </c>
      <c r="F12" s="11"/>
      <c r="G12" s="11" t="s">
        <v>62</v>
      </c>
      <c r="H12" s="11" t="s">
        <v>193</v>
      </c>
      <c r="I12" s="11" t="s">
        <v>125</v>
      </c>
      <c r="J12" s="11">
        <v>400</v>
      </c>
      <c r="K12" s="11">
        <v>3</v>
      </c>
      <c r="L12" s="36">
        <v>1200</v>
      </c>
      <c r="M12" s="11" t="s">
        <v>65</v>
      </c>
      <c r="N12" s="11"/>
      <c r="O12" s="11" t="s">
        <v>66</v>
      </c>
      <c r="P12" s="88">
        <v>1200</v>
      </c>
      <c r="Q12" s="88">
        <v>1200</v>
      </c>
      <c r="R12" s="37">
        <v>0</v>
      </c>
      <c r="S12" s="46"/>
      <c r="T12" s="7"/>
      <c r="U12" s="46"/>
      <c r="V12" s="46"/>
      <c r="W12" s="46"/>
      <c r="X12" s="46"/>
      <c r="Y12" s="46"/>
      <c r="Z12" s="52"/>
      <c r="AA12" s="52"/>
    </row>
    <row r="13" ht="27" customHeight="1" spans="1:27">
      <c r="A13" s="11">
        <v>7</v>
      </c>
      <c r="B13" s="87" t="s">
        <v>58</v>
      </c>
      <c r="C13" s="11"/>
      <c r="D13" s="11" t="s">
        <v>184</v>
      </c>
      <c r="E13" s="11" t="s">
        <v>194</v>
      </c>
      <c r="F13" s="11"/>
      <c r="G13" s="11" t="s">
        <v>62</v>
      </c>
      <c r="H13" s="11" t="s">
        <v>194</v>
      </c>
      <c r="I13" s="11" t="s">
        <v>172</v>
      </c>
      <c r="J13" s="29">
        <v>20000</v>
      </c>
      <c r="K13" s="29">
        <v>1</v>
      </c>
      <c r="L13" s="36">
        <f t="shared" ref="L13:L26" si="0">SUM(K13*J13)</f>
        <v>20000</v>
      </c>
      <c r="M13" s="11" t="s">
        <v>65</v>
      </c>
      <c r="N13" s="11"/>
      <c r="O13" s="11" t="s">
        <v>66</v>
      </c>
      <c r="P13" s="88">
        <v>20000</v>
      </c>
      <c r="Q13" s="88">
        <v>20000</v>
      </c>
      <c r="R13" s="37">
        <v>0</v>
      </c>
      <c r="S13" s="46"/>
      <c r="T13" s="7"/>
      <c r="U13" s="46"/>
      <c r="V13" s="46"/>
      <c r="W13" s="46"/>
      <c r="X13" s="46"/>
      <c r="Y13" s="46"/>
      <c r="Z13" s="52"/>
      <c r="AA13" s="52"/>
    </row>
    <row r="14" ht="27" customHeight="1" spans="1:27">
      <c r="A14" s="11">
        <v>8</v>
      </c>
      <c r="B14" s="87" t="s">
        <v>58</v>
      </c>
      <c r="C14" s="11"/>
      <c r="D14" s="11" t="s">
        <v>184</v>
      </c>
      <c r="E14" s="29" t="s">
        <v>195</v>
      </c>
      <c r="F14" s="11" t="s">
        <v>70</v>
      </c>
      <c r="G14" s="11" t="s">
        <v>62</v>
      </c>
      <c r="H14" s="11" t="s">
        <v>196</v>
      </c>
      <c r="I14" s="11" t="s">
        <v>64</v>
      </c>
      <c r="J14" s="11">
        <v>3880</v>
      </c>
      <c r="K14" s="11">
        <v>18</v>
      </c>
      <c r="L14" s="36">
        <f t="shared" si="0"/>
        <v>69840</v>
      </c>
      <c r="M14" s="11" t="s">
        <v>197</v>
      </c>
      <c r="N14" s="11"/>
      <c r="O14" s="11" t="s">
        <v>66</v>
      </c>
      <c r="P14" s="88">
        <v>69840</v>
      </c>
      <c r="Q14" s="88">
        <v>69840</v>
      </c>
      <c r="R14" s="37">
        <v>0</v>
      </c>
      <c r="S14" s="46"/>
      <c r="T14" s="7"/>
      <c r="U14" s="46"/>
      <c r="V14" s="46"/>
      <c r="W14" s="46"/>
      <c r="X14" s="46"/>
      <c r="Y14" s="46"/>
      <c r="Z14" s="52"/>
      <c r="AA14" s="52"/>
    </row>
    <row r="15" ht="27" customHeight="1" spans="1:27">
      <c r="A15" s="11">
        <v>9</v>
      </c>
      <c r="B15" s="87" t="s">
        <v>58</v>
      </c>
      <c r="C15" s="11"/>
      <c r="D15" s="11" t="s">
        <v>184</v>
      </c>
      <c r="E15" s="29" t="s">
        <v>76</v>
      </c>
      <c r="F15" s="11" t="s">
        <v>73</v>
      </c>
      <c r="G15" s="11" t="s">
        <v>62</v>
      </c>
      <c r="H15" s="29" t="s">
        <v>76</v>
      </c>
      <c r="I15" s="11" t="s">
        <v>77</v>
      </c>
      <c r="J15" s="11">
        <v>400</v>
      </c>
      <c r="K15" s="11">
        <v>18</v>
      </c>
      <c r="L15" s="36">
        <f t="shared" si="0"/>
        <v>7200</v>
      </c>
      <c r="M15" s="11" t="s">
        <v>65</v>
      </c>
      <c r="N15" s="11"/>
      <c r="O15" s="11" t="s">
        <v>66</v>
      </c>
      <c r="P15" s="88">
        <v>7200</v>
      </c>
      <c r="Q15" s="88">
        <v>7200</v>
      </c>
      <c r="R15" s="37">
        <v>0</v>
      </c>
      <c r="S15" s="46"/>
      <c r="T15" s="7"/>
      <c r="U15" s="46"/>
      <c r="V15" s="46"/>
      <c r="W15" s="46"/>
      <c r="X15" s="46"/>
      <c r="Y15" s="46"/>
      <c r="Z15" s="52"/>
      <c r="AA15" s="52"/>
    </row>
    <row r="16" ht="27" customHeight="1" spans="1:27">
      <c r="A16" s="11">
        <v>10</v>
      </c>
      <c r="B16" s="87" t="s">
        <v>58</v>
      </c>
      <c r="C16" s="11"/>
      <c r="D16" s="11" t="s">
        <v>184</v>
      </c>
      <c r="E16" s="29" t="s">
        <v>78</v>
      </c>
      <c r="F16" s="11" t="s">
        <v>73</v>
      </c>
      <c r="G16" s="11" t="s">
        <v>62</v>
      </c>
      <c r="H16" s="29" t="s">
        <v>78</v>
      </c>
      <c r="I16" s="11" t="s">
        <v>77</v>
      </c>
      <c r="J16" s="11">
        <v>65</v>
      </c>
      <c r="K16" s="11">
        <v>20</v>
      </c>
      <c r="L16" s="36">
        <f t="shared" si="0"/>
        <v>1300</v>
      </c>
      <c r="M16" s="11" t="s">
        <v>65</v>
      </c>
      <c r="N16" s="11"/>
      <c r="O16" s="11" t="s">
        <v>66</v>
      </c>
      <c r="P16" s="88">
        <v>1300</v>
      </c>
      <c r="Q16" s="88">
        <v>1300</v>
      </c>
      <c r="R16" s="37">
        <v>0</v>
      </c>
      <c r="S16" s="46"/>
      <c r="T16" s="7"/>
      <c r="U16" s="46"/>
      <c r="V16" s="46"/>
      <c r="W16" s="46"/>
      <c r="X16" s="46"/>
      <c r="Y16" s="46"/>
      <c r="Z16" s="52"/>
      <c r="AA16" s="52"/>
    </row>
    <row r="17" ht="27" customHeight="1" spans="1:27">
      <c r="A17" s="11">
        <v>11</v>
      </c>
      <c r="B17" s="87" t="s">
        <v>58</v>
      </c>
      <c r="C17" s="11"/>
      <c r="D17" s="11" t="s">
        <v>184</v>
      </c>
      <c r="E17" s="29" t="s">
        <v>79</v>
      </c>
      <c r="F17" s="11" t="s">
        <v>73</v>
      </c>
      <c r="G17" s="11" t="s">
        <v>62</v>
      </c>
      <c r="H17" s="11" t="s">
        <v>80</v>
      </c>
      <c r="I17" s="11" t="s">
        <v>77</v>
      </c>
      <c r="J17" s="11">
        <v>78</v>
      </c>
      <c r="K17" s="11">
        <v>18</v>
      </c>
      <c r="L17" s="36">
        <f t="shared" si="0"/>
        <v>1404</v>
      </c>
      <c r="M17" s="11" t="s">
        <v>65</v>
      </c>
      <c r="N17" s="11"/>
      <c r="O17" s="11" t="s">
        <v>66</v>
      </c>
      <c r="P17" s="88">
        <v>1404</v>
      </c>
      <c r="Q17" s="88">
        <v>1404</v>
      </c>
      <c r="R17" s="37">
        <v>0</v>
      </c>
      <c r="S17" s="46"/>
      <c r="T17" s="7"/>
      <c r="U17" s="46"/>
      <c r="V17" s="46"/>
      <c r="W17" s="46"/>
      <c r="X17" s="46"/>
      <c r="Y17" s="46"/>
      <c r="Z17" s="52"/>
      <c r="AA17" s="52"/>
    </row>
    <row r="18" ht="27" customHeight="1" spans="1:27">
      <c r="A18" s="11">
        <v>12</v>
      </c>
      <c r="B18" s="87" t="s">
        <v>58</v>
      </c>
      <c r="C18" s="11"/>
      <c r="D18" s="11" t="s">
        <v>184</v>
      </c>
      <c r="E18" s="29" t="s">
        <v>85</v>
      </c>
      <c r="F18" s="11" t="s">
        <v>86</v>
      </c>
      <c r="G18" s="11" t="s">
        <v>62</v>
      </c>
      <c r="H18" s="29" t="s">
        <v>85</v>
      </c>
      <c r="I18" s="11" t="s">
        <v>64</v>
      </c>
      <c r="J18" s="11">
        <v>900</v>
      </c>
      <c r="K18" s="11">
        <v>5</v>
      </c>
      <c r="L18" s="36">
        <f t="shared" si="0"/>
        <v>4500</v>
      </c>
      <c r="M18" s="11" t="s">
        <v>65</v>
      </c>
      <c r="N18" s="11"/>
      <c r="O18" s="11" t="s">
        <v>66</v>
      </c>
      <c r="P18" s="88">
        <v>4500</v>
      </c>
      <c r="Q18" s="88">
        <v>4500</v>
      </c>
      <c r="R18" s="37">
        <v>0</v>
      </c>
      <c r="S18" s="46"/>
      <c r="T18" s="7"/>
      <c r="U18" s="46"/>
      <c r="V18" s="46"/>
      <c r="W18" s="46"/>
      <c r="X18" s="46"/>
      <c r="Y18" s="46"/>
      <c r="Z18" s="52"/>
      <c r="AA18" s="52"/>
    </row>
    <row r="19" ht="27" customHeight="1" spans="1:27">
      <c r="A19" s="11">
        <v>13</v>
      </c>
      <c r="B19" s="87" t="s">
        <v>58</v>
      </c>
      <c r="C19" s="11"/>
      <c r="D19" s="11" t="s">
        <v>184</v>
      </c>
      <c r="E19" s="29" t="s">
        <v>198</v>
      </c>
      <c r="F19" s="11"/>
      <c r="G19" s="11" t="s">
        <v>62</v>
      </c>
      <c r="H19" s="11" t="s">
        <v>199</v>
      </c>
      <c r="I19" s="11" t="s">
        <v>200</v>
      </c>
      <c r="J19" s="11">
        <v>30000</v>
      </c>
      <c r="K19" s="11">
        <v>1</v>
      </c>
      <c r="L19" s="36">
        <f t="shared" si="0"/>
        <v>30000</v>
      </c>
      <c r="M19" s="11" t="s">
        <v>65</v>
      </c>
      <c r="N19" s="11"/>
      <c r="O19" s="11" t="s">
        <v>66</v>
      </c>
      <c r="P19" s="88">
        <v>30000</v>
      </c>
      <c r="Q19" s="88">
        <v>30000</v>
      </c>
      <c r="R19" s="37">
        <v>0</v>
      </c>
      <c r="S19" s="46"/>
      <c r="T19" s="7"/>
      <c r="U19" s="46"/>
      <c r="V19" s="46"/>
      <c r="W19" s="46"/>
      <c r="X19" s="46"/>
      <c r="Y19" s="46"/>
      <c r="Z19" s="52"/>
      <c r="AA19" s="52"/>
    </row>
    <row r="20" ht="27" customHeight="1" spans="1:27">
      <c r="A20" s="11">
        <v>14</v>
      </c>
      <c r="B20" s="87" t="s">
        <v>58</v>
      </c>
      <c r="C20" s="11"/>
      <c r="D20" s="11" t="s">
        <v>184</v>
      </c>
      <c r="E20" s="29" t="s">
        <v>201</v>
      </c>
      <c r="F20" s="11"/>
      <c r="G20" s="11" t="s">
        <v>62</v>
      </c>
      <c r="H20" s="29" t="s">
        <v>201</v>
      </c>
      <c r="I20" s="11" t="s">
        <v>200</v>
      </c>
      <c r="J20" s="11">
        <v>30000</v>
      </c>
      <c r="K20" s="11">
        <v>1</v>
      </c>
      <c r="L20" s="36">
        <f t="shared" si="0"/>
        <v>30000</v>
      </c>
      <c r="M20" s="11" t="s">
        <v>65</v>
      </c>
      <c r="N20" s="11"/>
      <c r="O20" s="11" t="s">
        <v>66</v>
      </c>
      <c r="P20" s="88">
        <v>30000</v>
      </c>
      <c r="Q20" s="88">
        <v>30000</v>
      </c>
      <c r="R20" s="37">
        <v>0</v>
      </c>
      <c r="S20" s="46"/>
      <c r="T20" s="7"/>
      <c r="U20" s="46"/>
      <c r="V20" s="46"/>
      <c r="W20" s="46"/>
      <c r="X20" s="46"/>
      <c r="Y20" s="46"/>
      <c r="Z20" s="52"/>
      <c r="AA20" s="52"/>
    </row>
    <row r="21" ht="27" customHeight="1" spans="1:27">
      <c r="A21" s="11">
        <v>15</v>
      </c>
      <c r="B21" s="87" t="s">
        <v>58</v>
      </c>
      <c r="C21" s="11"/>
      <c r="D21" s="11" t="s">
        <v>184</v>
      </c>
      <c r="E21" s="11" t="s">
        <v>202</v>
      </c>
      <c r="F21" s="11"/>
      <c r="G21" s="11" t="s">
        <v>62</v>
      </c>
      <c r="H21" s="11" t="s">
        <v>202</v>
      </c>
      <c r="I21" s="11" t="s">
        <v>186</v>
      </c>
      <c r="J21" s="11">
        <v>15</v>
      </c>
      <c r="K21" s="11">
        <v>800</v>
      </c>
      <c r="L21" s="36">
        <f t="shared" si="0"/>
        <v>12000</v>
      </c>
      <c r="M21" s="11" t="s">
        <v>65</v>
      </c>
      <c r="N21" s="11"/>
      <c r="O21" s="11" t="s">
        <v>66</v>
      </c>
      <c r="P21" s="88">
        <v>12000</v>
      </c>
      <c r="Q21" s="88">
        <v>12000</v>
      </c>
      <c r="R21" s="37">
        <v>0</v>
      </c>
      <c r="S21" s="46"/>
      <c r="T21" s="7"/>
      <c r="U21" s="46"/>
      <c r="V21" s="46"/>
      <c r="W21" s="46"/>
      <c r="X21" s="46"/>
      <c r="Y21" s="46"/>
      <c r="Z21" s="52"/>
      <c r="AA21" s="52"/>
    </row>
    <row r="22" ht="27" customHeight="1" spans="1:27">
      <c r="A22" s="11">
        <v>16</v>
      </c>
      <c r="B22" s="87" t="s">
        <v>58</v>
      </c>
      <c r="C22" s="11"/>
      <c r="D22" s="11" t="s">
        <v>184</v>
      </c>
      <c r="E22" s="11" t="s">
        <v>203</v>
      </c>
      <c r="F22" s="11"/>
      <c r="G22" s="11" t="s">
        <v>62</v>
      </c>
      <c r="H22" s="11" t="s">
        <v>203</v>
      </c>
      <c r="I22" s="11" t="s">
        <v>186</v>
      </c>
      <c r="J22" s="11">
        <v>12</v>
      </c>
      <c r="K22" s="11">
        <v>800</v>
      </c>
      <c r="L22" s="36">
        <f t="shared" si="0"/>
        <v>9600</v>
      </c>
      <c r="M22" s="11" t="s">
        <v>65</v>
      </c>
      <c r="N22" s="11"/>
      <c r="O22" s="11" t="s">
        <v>66</v>
      </c>
      <c r="P22" s="88">
        <v>9600</v>
      </c>
      <c r="Q22" s="88">
        <v>9600</v>
      </c>
      <c r="R22" s="37">
        <v>0</v>
      </c>
      <c r="S22" s="46"/>
      <c r="T22" s="7"/>
      <c r="U22" s="46"/>
      <c r="V22" s="46"/>
      <c r="W22" s="46"/>
      <c r="X22" s="46"/>
      <c r="Y22" s="46"/>
      <c r="Z22" s="52"/>
      <c r="AA22" s="52"/>
    </row>
    <row r="23" ht="27" customHeight="1" spans="1:27">
      <c r="A23" s="11">
        <v>17</v>
      </c>
      <c r="B23" s="87" t="s">
        <v>58</v>
      </c>
      <c r="C23" s="11"/>
      <c r="D23" s="11" t="s">
        <v>184</v>
      </c>
      <c r="E23" s="11" t="s">
        <v>204</v>
      </c>
      <c r="F23" s="11"/>
      <c r="G23" s="11" t="s">
        <v>62</v>
      </c>
      <c r="H23" s="11" t="s">
        <v>204</v>
      </c>
      <c r="I23" s="11" t="s">
        <v>186</v>
      </c>
      <c r="J23" s="11">
        <v>8</v>
      </c>
      <c r="K23" s="11">
        <v>800</v>
      </c>
      <c r="L23" s="36">
        <f t="shared" si="0"/>
        <v>6400</v>
      </c>
      <c r="M23" s="11" t="s">
        <v>65</v>
      </c>
      <c r="N23" s="11"/>
      <c r="O23" s="11" t="s">
        <v>66</v>
      </c>
      <c r="P23" s="88">
        <v>6400</v>
      </c>
      <c r="Q23" s="88">
        <v>6400</v>
      </c>
      <c r="R23" s="37">
        <v>0</v>
      </c>
      <c r="S23" s="2"/>
      <c r="T23" s="1"/>
      <c r="U23" s="2"/>
      <c r="V23" s="2"/>
      <c r="W23" s="2"/>
      <c r="X23" s="2"/>
      <c r="Y23" s="2"/>
      <c r="Z23" s="31"/>
      <c r="AA23" s="31"/>
    </row>
    <row r="24" ht="27" customHeight="1" spans="1:27">
      <c r="A24" s="11">
        <v>18</v>
      </c>
      <c r="B24" s="87" t="s">
        <v>58</v>
      </c>
      <c r="C24" s="11"/>
      <c r="D24" s="11" t="s">
        <v>184</v>
      </c>
      <c r="E24" s="11" t="s">
        <v>205</v>
      </c>
      <c r="F24" s="11"/>
      <c r="G24" s="11" t="s">
        <v>62</v>
      </c>
      <c r="H24" s="11" t="s">
        <v>205</v>
      </c>
      <c r="I24" s="11" t="s">
        <v>186</v>
      </c>
      <c r="J24" s="11">
        <v>15</v>
      </c>
      <c r="K24" s="11">
        <v>400</v>
      </c>
      <c r="L24" s="36">
        <f t="shared" si="0"/>
        <v>6000</v>
      </c>
      <c r="M24" s="11" t="s">
        <v>65</v>
      </c>
      <c r="N24" s="11"/>
      <c r="O24" s="11" t="s">
        <v>66</v>
      </c>
      <c r="P24" s="88">
        <v>6000</v>
      </c>
      <c r="Q24" s="88">
        <v>6000</v>
      </c>
      <c r="R24" s="37">
        <v>0</v>
      </c>
      <c r="S24" s="2"/>
      <c r="T24" s="1"/>
      <c r="U24" s="2"/>
      <c r="V24" s="2"/>
      <c r="W24" s="2"/>
      <c r="X24" s="2"/>
      <c r="Y24" s="2"/>
      <c r="Z24" s="31"/>
      <c r="AA24" s="31"/>
    </row>
    <row r="25" ht="27" customHeight="1" spans="1:27">
      <c r="A25" s="11">
        <v>19</v>
      </c>
      <c r="B25" s="87" t="s">
        <v>58</v>
      </c>
      <c r="C25" s="11"/>
      <c r="D25" s="11" t="s">
        <v>184</v>
      </c>
      <c r="E25" s="11" t="s">
        <v>206</v>
      </c>
      <c r="F25" s="11"/>
      <c r="G25" s="11" t="s">
        <v>62</v>
      </c>
      <c r="H25" s="11" t="s">
        <v>206</v>
      </c>
      <c r="I25" s="11" t="s">
        <v>186</v>
      </c>
      <c r="J25" s="11">
        <v>25</v>
      </c>
      <c r="K25" s="11">
        <v>200</v>
      </c>
      <c r="L25" s="36">
        <f t="shared" si="0"/>
        <v>5000</v>
      </c>
      <c r="M25" s="11" t="s">
        <v>65</v>
      </c>
      <c r="N25" s="11"/>
      <c r="O25" s="11" t="s">
        <v>66</v>
      </c>
      <c r="P25" s="88">
        <v>5000</v>
      </c>
      <c r="Q25" s="88">
        <v>5000</v>
      </c>
      <c r="R25" s="37">
        <v>0</v>
      </c>
      <c r="S25" s="2"/>
      <c r="T25" s="1"/>
      <c r="U25" s="2"/>
      <c r="V25" s="2"/>
      <c r="W25" s="2"/>
      <c r="X25" s="2"/>
      <c r="Y25" s="2"/>
      <c r="Z25" s="31"/>
      <c r="AA25" s="31"/>
    </row>
    <row r="26" ht="27" customHeight="1" spans="1:27">
      <c r="A26" s="11">
        <v>20</v>
      </c>
      <c r="B26" s="87" t="s">
        <v>58</v>
      </c>
      <c r="C26" s="11"/>
      <c r="D26" s="11" t="s">
        <v>184</v>
      </c>
      <c r="E26" s="11" t="s">
        <v>207</v>
      </c>
      <c r="F26" s="11"/>
      <c r="G26" s="11" t="s">
        <v>62</v>
      </c>
      <c r="H26" s="11" t="s">
        <v>207</v>
      </c>
      <c r="I26" s="11" t="s">
        <v>186</v>
      </c>
      <c r="J26" s="11">
        <v>15</v>
      </c>
      <c r="K26" s="11">
        <v>300</v>
      </c>
      <c r="L26" s="36">
        <f t="shared" si="0"/>
        <v>4500</v>
      </c>
      <c r="M26" s="11" t="s">
        <v>65</v>
      </c>
      <c r="N26" s="11"/>
      <c r="O26" s="11" t="s">
        <v>66</v>
      </c>
      <c r="P26" s="88">
        <v>4500</v>
      </c>
      <c r="Q26" s="88">
        <v>4500</v>
      </c>
      <c r="R26" s="37">
        <v>0</v>
      </c>
      <c r="S26" s="2"/>
      <c r="T26" s="1"/>
      <c r="U26" s="2"/>
      <c r="V26" s="2"/>
      <c r="W26" s="2"/>
      <c r="X26" s="2"/>
      <c r="Y26" s="2"/>
      <c r="Z26" s="31"/>
      <c r="AA26" s="31"/>
    </row>
    <row r="27" ht="27" customHeight="1" spans="1:27">
      <c r="A27" s="11">
        <v>21</v>
      </c>
      <c r="B27" s="87" t="s">
        <v>58</v>
      </c>
      <c r="C27" s="11"/>
      <c r="D27" s="11" t="s">
        <v>184</v>
      </c>
      <c r="E27" s="29" t="s">
        <v>208</v>
      </c>
      <c r="F27" s="11"/>
      <c r="G27" s="11" t="s">
        <v>94</v>
      </c>
      <c r="H27" s="29" t="s">
        <v>208</v>
      </c>
      <c r="I27" s="11" t="s">
        <v>95</v>
      </c>
      <c r="J27" s="11">
        <v>30000</v>
      </c>
      <c r="K27" s="11">
        <v>1</v>
      </c>
      <c r="L27" s="36">
        <v>30000</v>
      </c>
      <c r="M27" s="11" t="s">
        <v>65</v>
      </c>
      <c r="N27" s="11"/>
      <c r="O27" s="11" t="s">
        <v>66</v>
      </c>
      <c r="P27" s="88">
        <v>30000</v>
      </c>
      <c r="Q27" s="88">
        <v>30000</v>
      </c>
      <c r="R27" s="37">
        <v>0</v>
      </c>
      <c r="S27" s="2"/>
      <c r="T27" s="1"/>
      <c r="U27" s="2"/>
      <c r="V27" s="2"/>
      <c r="W27" s="2"/>
      <c r="X27" s="2"/>
      <c r="Y27" s="2"/>
      <c r="Z27" s="31"/>
      <c r="AA27" s="31"/>
    </row>
    <row r="28" ht="27" customHeight="1" spans="1:27">
      <c r="A28" s="11">
        <v>22</v>
      </c>
      <c r="B28" s="87" t="s">
        <v>58</v>
      </c>
      <c r="C28" s="11"/>
      <c r="D28" s="11" t="s">
        <v>184</v>
      </c>
      <c r="E28" s="11" t="s">
        <v>96</v>
      </c>
      <c r="F28" s="11" t="s">
        <v>61</v>
      </c>
      <c r="G28" s="11" t="s">
        <v>62</v>
      </c>
      <c r="H28" s="11" t="s">
        <v>97</v>
      </c>
      <c r="I28" s="11" t="s">
        <v>64</v>
      </c>
      <c r="J28" s="11">
        <v>3800</v>
      </c>
      <c r="K28" s="11">
        <v>4</v>
      </c>
      <c r="L28" s="36">
        <f>SUM(K28*J28)</f>
        <v>15200</v>
      </c>
      <c r="M28" s="11" t="s">
        <v>65</v>
      </c>
      <c r="N28" s="11"/>
      <c r="O28" s="11" t="s">
        <v>66</v>
      </c>
      <c r="P28" s="88">
        <v>15200</v>
      </c>
      <c r="Q28" s="88">
        <v>15200</v>
      </c>
      <c r="R28" s="37">
        <v>0</v>
      </c>
      <c r="S28" s="2"/>
      <c r="T28" s="1"/>
      <c r="U28" s="2"/>
      <c r="V28" s="2"/>
      <c r="W28" s="2"/>
      <c r="X28" s="2"/>
      <c r="Y28" s="2"/>
      <c r="Z28" s="31"/>
      <c r="AA28" s="31"/>
    </row>
    <row r="29" ht="27" customHeight="1" spans="1:27">
      <c r="A29" s="11">
        <v>23</v>
      </c>
      <c r="B29" s="87" t="s">
        <v>58</v>
      </c>
      <c r="C29" s="11"/>
      <c r="D29" s="11" t="s">
        <v>184</v>
      </c>
      <c r="E29" s="11" t="s">
        <v>209</v>
      </c>
      <c r="F29" s="11"/>
      <c r="G29" s="11" t="s">
        <v>62</v>
      </c>
      <c r="H29" s="11" t="s">
        <v>209</v>
      </c>
      <c r="I29" s="11" t="s">
        <v>140</v>
      </c>
      <c r="J29" s="11">
        <v>50</v>
      </c>
      <c r="K29" s="11">
        <v>162</v>
      </c>
      <c r="L29" s="36">
        <f>SUM(K29*J29)</f>
        <v>8100</v>
      </c>
      <c r="M29" s="11" t="s">
        <v>65</v>
      </c>
      <c r="N29" s="11"/>
      <c r="O29" s="11" t="s">
        <v>66</v>
      </c>
      <c r="P29" s="88">
        <v>8100</v>
      </c>
      <c r="Q29" s="88">
        <v>8100</v>
      </c>
      <c r="R29" s="37">
        <v>0</v>
      </c>
      <c r="S29" s="2"/>
      <c r="T29" s="1"/>
      <c r="U29" s="2"/>
      <c r="V29" s="2"/>
      <c r="W29" s="2"/>
      <c r="X29" s="2"/>
      <c r="Y29" s="2"/>
      <c r="Z29" s="31"/>
      <c r="AA29" s="31"/>
    </row>
    <row r="30" ht="27" customHeight="1" spans="1:27">
      <c r="A30" s="11">
        <v>24</v>
      </c>
      <c r="B30" s="87" t="s">
        <v>58</v>
      </c>
      <c r="C30" s="11"/>
      <c r="D30" s="11" t="s">
        <v>184</v>
      </c>
      <c r="E30" s="11" t="s">
        <v>210</v>
      </c>
      <c r="F30" s="11"/>
      <c r="G30" s="11" t="s">
        <v>62</v>
      </c>
      <c r="H30" s="11" t="s">
        <v>210</v>
      </c>
      <c r="I30" s="11" t="s">
        <v>114</v>
      </c>
      <c r="J30" s="11">
        <v>240</v>
      </c>
      <c r="K30" s="11">
        <v>110</v>
      </c>
      <c r="L30" s="36">
        <f>SUM(K30*J30)</f>
        <v>26400</v>
      </c>
      <c r="M30" s="11" t="s">
        <v>65</v>
      </c>
      <c r="N30" s="11"/>
      <c r="O30" s="11" t="s">
        <v>66</v>
      </c>
      <c r="P30" s="88">
        <v>26400</v>
      </c>
      <c r="Q30" s="88">
        <v>26400</v>
      </c>
      <c r="R30" s="37">
        <v>0</v>
      </c>
      <c r="S30" s="2"/>
      <c r="T30" s="1"/>
      <c r="U30" s="2"/>
      <c r="V30" s="2"/>
      <c r="W30" s="2"/>
      <c r="X30" s="2"/>
      <c r="Y30" s="2"/>
      <c r="Z30" s="31"/>
      <c r="AA30" s="31"/>
    </row>
    <row r="31" ht="27" customHeight="1" spans="1:27">
      <c r="A31" s="11">
        <v>25</v>
      </c>
      <c r="B31" s="87" t="s">
        <v>58</v>
      </c>
      <c r="C31" s="11"/>
      <c r="D31" s="11" t="s">
        <v>184</v>
      </c>
      <c r="E31" s="11" t="s">
        <v>211</v>
      </c>
      <c r="F31" s="11"/>
      <c r="G31" s="11" t="s">
        <v>62</v>
      </c>
      <c r="H31" s="11" t="s">
        <v>211</v>
      </c>
      <c r="I31" s="11" t="s">
        <v>64</v>
      </c>
      <c r="J31" s="11">
        <v>180</v>
      </c>
      <c r="K31" s="11">
        <v>30</v>
      </c>
      <c r="L31" s="36">
        <f>SUM(K31*J31)</f>
        <v>5400</v>
      </c>
      <c r="M31" s="11" t="s">
        <v>65</v>
      </c>
      <c r="N31" s="11"/>
      <c r="O31" s="11" t="s">
        <v>66</v>
      </c>
      <c r="P31" s="88">
        <v>5400</v>
      </c>
      <c r="Q31" s="88">
        <v>5400</v>
      </c>
      <c r="R31" s="37">
        <v>0</v>
      </c>
      <c r="S31" s="2"/>
      <c r="T31" s="1"/>
      <c r="U31" s="2"/>
      <c r="V31" s="2"/>
      <c r="W31" s="2"/>
      <c r="X31" s="2"/>
      <c r="Y31" s="2"/>
      <c r="Z31" s="31"/>
      <c r="AA31" s="31"/>
    </row>
    <row r="32" ht="27" customHeight="1" spans="1:27">
      <c r="A32" s="11">
        <v>26</v>
      </c>
      <c r="B32" s="87" t="s">
        <v>58</v>
      </c>
      <c r="C32" s="11"/>
      <c r="D32" s="11" t="s">
        <v>184</v>
      </c>
      <c r="E32" s="28" t="s">
        <v>121</v>
      </c>
      <c r="F32" s="11"/>
      <c r="G32" s="26" t="s">
        <v>62</v>
      </c>
      <c r="H32" s="28" t="s">
        <v>122</v>
      </c>
      <c r="I32" s="28" t="s">
        <v>64</v>
      </c>
      <c r="J32" s="28">
        <v>1200</v>
      </c>
      <c r="K32" s="28">
        <v>2</v>
      </c>
      <c r="L32" s="36">
        <v>2400</v>
      </c>
      <c r="M32" s="11" t="s">
        <v>65</v>
      </c>
      <c r="N32" s="11"/>
      <c r="O32" s="11" t="s">
        <v>66</v>
      </c>
      <c r="P32" s="88">
        <v>2400</v>
      </c>
      <c r="Q32" s="88">
        <v>2400</v>
      </c>
      <c r="R32" s="37">
        <v>0</v>
      </c>
      <c r="S32" s="2"/>
      <c r="T32" s="1"/>
      <c r="U32" s="2"/>
      <c r="V32" s="2"/>
      <c r="W32" s="2"/>
      <c r="X32" s="2"/>
      <c r="Y32" s="2"/>
      <c r="Z32" s="31"/>
      <c r="AA32" s="31"/>
    </row>
    <row r="33" ht="27" customHeight="1" spans="1:27">
      <c r="A33" s="11">
        <v>27</v>
      </c>
      <c r="B33" s="87" t="s">
        <v>58</v>
      </c>
      <c r="C33" s="11"/>
      <c r="D33" s="11" t="s">
        <v>184</v>
      </c>
      <c r="E33" s="11" t="s">
        <v>212</v>
      </c>
      <c r="F33" s="11"/>
      <c r="G33" s="11" t="s">
        <v>62</v>
      </c>
      <c r="H33" s="11" t="s">
        <v>212</v>
      </c>
      <c r="I33" s="11" t="s">
        <v>213</v>
      </c>
      <c r="J33" s="11">
        <v>160</v>
      </c>
      <c r="K33" s="11">
        <v>90</v>
      </c>
      <c r="L33" s="36">
        <f>SUM(K33*J33)</f>
        <v>14400</v>
      </c>
      <c r="M33" s="11" t="s">
        <v>65</v>
      </c>
      <c r="N33" s="11"/>
      <c r="O33" s="11" t="s">
        <v>66</v>
      </c>
      <c r="P33" s="88">
        <v>14400</v>
      </c>
      <c r="Q33" s="88">
        <v>14400</v>
      </c>
      <c r="R33" s="37">
        <v>0</v>
      </c>
      <c r="S33" s="2"/>
      <c r="T33" s="1"/>
      <c r="U33" s="2"/>
      <c r="V33" s="2"/>
      <c r="W33" s="2"/>
      <c r="X33" s="2"/>
      <c r="Y33" s="2"/>
      <c r="Z33" s="31"/>
      <c r="AA33" s="31"/>
    </row>
    <row r="34" ht="27" customHeight="1" spans="1:27">
      <c r="A34" s="11">
        <v>28</v>
      </c>
      <c r="B34" s="87" t="s">
        <v>58</v>
      </c>
      <c r="C34" s="11"/>
      <c r="D34" s="11" t="s">
        <v>184</v>
      </c>
      <c r="E34" s="11" t="s">
        <v>214</v>
      </c>
      <c r="F34" s="11"/>
      <c r="G34" s="11" t="s">
        <v>62</v>
      </c>
      <c r="H34" s="11" t="s">
        <v>214</v>
      </c>
      <c r="I34" s="11" t="s">
        <v>77</v>
      </c>
      <c r="J34" s="11">
        <v>150</v>
      </c>
      <c r="K34" s="11">
        <v>20</v>
      </c>
      <c r="L34" s="36">
        <v>3000</v>
      </c>
      <c r="M34" s="11" t="s">
        <v>65</v>
      </c>
      <c r="N34" s="11"/>
      <c r="O34" s="11" t="s">
        <v>66</v>
      </c>
      <c r="P34" s="88">
        <v>3000</v>
      </c>
      <c r="Q34" s="88">
        <v>3000</v>
      </c>
      <c r="R34" s="37">
        <v>0</v>
      </c>
      <c r="S34" s="2"/>
      <c r="T34" s="1"/>
      <c r="U34" s="2"/>
      <c r="V34" s="2"/>
      <c r="W34" s="2"/>
      <c r="X34" s="2"/>
      <c r="Y34" s="2"/>
      <c r="Z34" s="31"/>
      <c r="AA34" s="31"/>
    </row>
    <row r="35" ht="27" customHeight="1" spans="1:27">
      <c r="A35" s="11">
        <v>29</v>
      </c>
      <c r="B35" s="87" t="s">
        <v>58</v>
      </c>
      <c r="C35" s="11"/>
      <c r="D35" s="11" t="s">
        <v>184</v>
      </c>
      <c r="E35" s="11" t="s">
        <v>215</v>
      </c>
      <c r="F35" s="11"/>
      <c r="G35" s="11" t="s">
        <v>62</v>
      </c>
      <c r="H35" s="11" t="s">
        <v>215</v>
      </c>
      <c r="I35" s="11" t="s">
        <v>216</v>
      </c>
      <c r="J35" s="11">
        <v>45</v>
      </c>
      <c r="K35" s="11">
        <v>180</v>
      </c>
      <c r="L35" s="36">
        <v>8100</v>
      </c>
      <c r="M35" s="11" t="s">
        <v>65</v>
      </c>
      <c r="N35" s="11"/>
      <c r="O35" s="11" t="s">
        <v>66</v>
      </c>
      <c r="P35" s="88">
        <v>8100</v>
      </c>
      <c r="Q35" s="88">
        <v>8100</v>
      </c>
      <c r="R35" s="37">
        <v>0</v>
      </c>
      <c r="S35" s="2"/>
      <c r="T35" s="1"/>
      <c r="U35" s="2"/>
      <c r="V35" s="2"/>
      <c r="W35" s="2"/>
      <c r="X35" s="2"/>
      <c r="Y35" s="2"/>
      <c r="Z35" s="31"/>
      <c r="AA35" s="31"/>
    </row>
    <row r="36" ht="27" customHeight="1" spans="1:27">
      <c r="A36" s="11">
        <v>30</v>
      </c>
      <c r="B36" s="87" t="s">
        <v>58</v>
      </c>
      <c r="C36" s="11"/>
      <c r="D36" s="11" t="s">
        <v>184</v>
      </c>
      <c r="E36" s="11" t="s">
        <v>217</v>
      </c>
      <c r="F36" s="11"/>
      <c r="G36" s="11" t="s">
        <v>62</v>
      </c>
      <c r="H36" s="11" t="s">
        <v>217</v>
      </c>
      <c r="I36" s="11" t="s">
        <v>140</v>
      </c>
      <c r="J36" s="11">
        <v>5</v>
      </c>
      <c r="K36" s="11">
        <v>1500</v>
      </c>
      <c r="L36" s="36">
        <v>7500</v>
      </c>
      <c r="M36" s="11" t="s">
        <v>65</v>
      </c>
      <c r="N36" s="11"/>
      <c r="O36" s="11" t="s">
        <v>66</v>
      </c>
      <c r="P36" s="88">
        <v>7500</v>
      </c>
      <c r="Q36" s="88">
        <v>7500</v>
      </c>
      <c r="R36" s="37">
        <v>0</v>
      </c>
      <c r="S36" s="2"/>
      <c r="T36" s="1"/>
      <c r="U36" s="2"/>
      <c r="V36" s="2"/>
      <c r="W36" s="2"/>
      <c r="X36" s="2"/>
      <c r="Y36" s="2"/>
      <c r="Z36" s="31"/>
      <c r="AA36" s="31"/>
    </row>
    <row r="37" ht="27" customHeight="1" spans="1:27">
      <c r="A37" s="11">
        <v>31</v>
      </c>
      <c r="B37" s="87" t="s">
        <v>58</v>
      </c>
      <c r="C37" s="11"/>
      <c r="D37" s="11" t="s">
        <v>184</v>
      </c>
      <c r="E37" s="11" t="s">
        <v>218</v>
      </c>
      <c r="F37" s="11"/>
      <c r="G37" s="11" t="s">
        <v>62</v>
      </c>
      <c r="H37" s="11" t="s">
        <v>218</v>
      </c>
      <c r="I37" s="11" t="s">
        <v>219</v>
      </c>
      <c r="J37" s="11">
        <v>3.5</v>
      </c>
      <c r="K37" s="11">
        <v>600</v>
      </c>
      <c r="L37" s="36">
        <f>SUM(K37*J37)</f>
        <v>2100</v>
      </c>
      <c r="M37" s="11" t="s">
        <v>65</v>
      </c>
      <c r="N37" s="11"/>
      <c r="O37" s="11" t="s">
        <v>66</v>
      </c>
      <c r="P37" s="88">
        <v>2100</v>
      </c>
      <c r="Q37" s="88">
        <v>2100</v>
      </c>
      <c r="R37" s="37">
        <v>0</v>
      </c>
      <c r="S37" s="2"/>
      <c r="T37" s="1"/>
      <c r="U37" s="2"/>
      <c r="V37" s="2"/>
      <c r="W37" s="2"/>
      <c r="X37" s="2"/>
      <c r="Y37" s="2"/>
      <c r="Z37" s="31"/>
      <c r="AA37" s="31"/>
    </row>
    <row r="38" ht="27" customHeight="1" spans="1:27">
      <c r="A38" s="11">
        <v>32</v>
      </c>
      <c r="B38" s="87" t="s">
        <v>58</v>
      </c>
      <c r="C38" s="11"/>
      <c r="D38" s="11" t="s">
        <v>184</v>
      </c>
      <c r="E38" s="11" t="s">
        <v>220</v>
      </c>
      <c r="F38" s="11"/>
      <c r="G38" s="11" t="s">
        <v>62</v>
      </c>
      <c r="H38" s="11" t="s">
        <v>220</v>
      </c>
      <c r="I38" s="11" t="s">
        <v>221</v>
      </c>
      <c r="J38" s="11">
        <v>195</v>
      </c>
      <c r="K38" s="11">
        <v>8</v>
      </c>
      <c r="L38" s="36">
        <f>SUM(K38*J38)</f>
        <v>1560</v>
      </c>
      <c r="M38" s="11" t="s">
        <v>65</v>
      </c>
      <c r="N38" s="11"/>
      <c r="O38" s="11" t="s">
        <v>66</v>
      </c>
      <c r="P38" s="88">
        <v>1560</v>
      </c>
      <c r="Q38" s="88">
        <v>1560</v>
      </c>
      <c r="R38" s="37">
        <v>0</v>
      </c>
      <c r="S38" s="2"/>
      <c r="T38" s="1"/>
      <c r="U38" s="2"/>
      <c r="V38" s="2"/>
      <c r="W38" s="2"/>
      <c r="X38" s="2"/>
      <c r="Y38" s="2"/>
      <c r="Z38" s="31"/>
      <c r="AA38" s="31"/>
    </row>
    <row r="39" ht="27" customHeight="1" spans="1:27">
      <c r="A39" s="11">
        <v>33</v>
      </c>
      <c r="B39" s="87" t="s">
        <v>58</v>
      </c>
      <c r="C39" s="11"/>
      <c r="D39" s="11" t="s">
        <v>184</v>
      </c>
      <c r="E39" s="11" t="s">
        <v>222</v>
      </c>
      <c r="F39" s="11"/>
      <c r="G39" s="11" t="s">
        <v>62</v>
      </c>
      <c r="H39" s="11" t="s">
        <v>222</v>
      </c>
      <c r="I39" s="11" t="s">
        <v>221</v>
      </c>
      <c r="J39" s="11">
        <v>338</v>
      </c>
      <c r="K39" s="11">
        <v>8</v>
      </c>
      <c r="L39" s="36">
        <f>SUM(K39*J39)</f>
        <v>2704</v>
      </c>
      <c r="M39" s="11" t="s">
        <v>65</v>
      </c>
      <c r="N39" s="11"/>
      <c r="O39" s="11" t="s">
        <v>66</v>
      </c>
      <c r="P39" s="88">
        <v>2704</v>
      </c>
      <c r="Q39" s="88">
        <v>2704</v>
      </c>
      <c r="R39" s="37">
        <v>0</v>
      </c>
      <c r="S39" s="2"/>
      <c r="T39" s="1"/>
      <c r="U39" s="2"/>
      <c r="V39" s="2"/>
      <c r="W39" s="2"/>
      <c r="X39" s="2"/>
      <c r="Y39" s="2"/>
      <c r="Z39" s="31"/>
      <c r="AA39" s="31"/>
    </row>
    <row r="40" ht="27" customHeight="1" spans="1:27">
      <c r="A40" s="11">
        <v>34</v>
      </c>
      <c r="B40" s="87" t="s">
        <v>58</v>
      </c>
      <c r="C40" s="11"/>
      <c r="D40" s="11" t="s">
        <v>184</v>
      </c>
      <c r="E40" s="11" t="s">
        <v>223</v>
      </c>
      <c r="F40" s="11"/>
      <c r="G40" s="11" t="s">
        <v>62</v>
      </c>
      <c r="H40" s="11" t="s">
        <v>223</v>
      </c>
      <c r="I40" s="11" t="s">
        <v>221</v>
      </c>
      <c r="J40" s="11">
        <v>235</v>
      </c>
      <c r="K40" s="11">
        <v>6</v>
      </c>
      <c r="L40" s="36">
        <v>1410</v>
      </c>
      <c r="M40" s="11" t="s">
        <v>65</v>
      </c>
      <c r="N40" s="11"/>
      <c r="O40" s="11" t="s">
        <v>66</v>
      </c>
      <c r="P40" s="88">
        <v>1410</v>
      </c>
      <c r="Q40" s="88">
        <v>1410</v>
      </c>
      <c r="R40" s="37">
        <v>0</v>
      </c>
      <c r="S40" s="2"/>
      <c r="T40" s="1"/>
      <c r="U40" s="2"/>
      <c r="V40" s="2"/>
      <c r="W40" s="2"/>
      <c r="X40" s="2"/>
      <c r="Y40" s="2"/>
      <c r="Z40" s="31"/>
      <c r="AA40" s="31"/>
    </row>
    <row r="41" ht="27" customHeight="1" spans="1:27">
      <c r="A41" s="11">
        <v>35</v>
      </c>
      <c r="B41" s="87" t="s">
        <v>58</v>
      </c>
      <c r="C41" s="11"/>
      <c r="D41" s="11" t="s">
        <v>184</v>
      </c>
      <c r="E41" s="11" t="s">
        <v>224</v>
      </c>
      <c r="F41" s="11"/>
      <c r="G41" s="11" t="s">
        <v>62</v>
      </c>
      <c r="H41" s="11" t="s">
        <v>224</v>
      </c>
      <c r="I41" s="11" t="s">
        <v>221</v>
      </c>
      <c r="J41" s="11">
        <v>385</v>
      </c>
      <c r="K41" s="11">
        <v>6</v>
      </c>
      <c r="L41" s="36">
        <v>2310</v>
      </c>
      <c r="M41" s="11" t="s">
        <v>65</v>
      </c>
      <c r="N41" s="11"/>
      <c r="O41" s="11" t="s">
        <v>66</v>
      </c>
      <c r="P41" s="88">
        <v>2310</v>
      </c>
      <c r="Q41" s="88">
        <v>2310</v>
      </c>
      <c r="R41" s="37">
        <v>0</v>
      </c>
      <c r="S41" s="2"/>
      <c r="T41" s="1"/>
      <c r="U41" s="2"/>
      <c r="V41" s="2"/>
      <c r="W41" s="2"/>
      <c r="X41" s="2"/>
      <c r="Y41" s="2"/>
      <c r="Z41" s="31"/>
      <c r="AA41" s="31"/>
    </row>
    <row r="42" ht="27" customHeight="1" spans="1:27">
      <c r="A42" s="11">
        <v>36</v>
      </c>
      <c r="B42" s="87" t="s">
        <v>58</v>
      </c>
      <c r="C42" s="11"/>
      <c r="D42" s="11" t="s">
        <v>184</v>
      </c>
      <c r="E42" s="11" t="s">
        <v>225</v>
      </c>
      <c r="F42" s="11" t="s">
        <v>226</v>
      </c>
      <c r="G42" s="11" t="s">
        <v>62</v>
      </c>
      <c r="H42" s="11" t="s">
        <v>227</v>
      </c>
      <c r="I42" s="11" t="s">
        <v>64</v>
      </c>
      <c r="J42" s="11">
        <v>3800</v>
      </c>
      <c r="K42" s="11">
        <v>10</v>
      </c>
      <c r="L42" s="36">
        <f t="shared" ref="L42:L49" si="1">SUM(K42*J42)</f>
        <v>38000</v>
      </c>
      <c r="M42" s="11" t="s">
        <v>65</v>
      </c>
      <c r="N42" s="11"/>
      <c r="O42" s="11" t="s">
        <v>66</v>
      </c>
      <c r="P42" s="88">
        <v>38000</v>
      </c>
      <c r="Q42" s="88">
        <v>38000</v>
      </c>
      <c r="R42" s="37">
        <v>0</v>
      </c>
      <c r="S42" s="2"/>
      <c r="T42" s="1"/>
      <c r="U42" s="2"/>
      <c r="V42" s="2"/>
      <c r="W42" s="2"/>
      <c r="X42" s="2"/>
      <c r="Y42" s="2"/>
      <c r="Z42" s="31"/>
      <c r="AA42" s="31"/>
    </row>
    <row r="43" ht="27" customHeight="1" spans="1:27">
      <c r="A43" s="11">
        <v>37</v>
      </c>
      <c r="B43" s="87" t="s">
        <v>58</v>
      </c>
      <c r="C43" s="11"/>
      <c r="D43" s="11" t="s">
        <v>184</v>
      </c>
      <c r="E43" s="11" t="s">
        <v>228</v>
      </c>
      <c r="F43" s="11" t="s">
        <v>229</v>
      </c>
      <c r="G43" s="11" t="s">
        <v>62</v>
      </c>
      <c r="H43" s="11" t="s">
        <v>228</v>
      </c>
      <c r="I43" s="11" t="s">
        <v>77</v>
      </c>
      <c r="J43" s="36">
        <v>15</v>
      </c>
      <c r="K43" s="11">
        <v>400</v>
      </c>
      <c r="L43" s="36">
        <f t="shared" si="1"/>
        <v>6000</v>
      </c>
      <c r="M43" s="11" t="s">
        <v>65</v>
      </c>
      <c r="N43" s="11"/>
      <c r="O43" s="11" t="s">
        <v>66</v>
      </c>
      <c r="P43" s="88">
        <v>6000</v>
      </c>
      <c r="Q43" s="88">
        <v>6000</v>
      </c>
      <c r="R43" s="37">
        <v>0</v>
      </c>
      <c r="S43" s="2"/>
      <c r="T43" s="1"/>
      <c r="U43" s="2"/>
      <c r="V43" s="2"/>
      <c r="W43" s="2"/>
      <c r="X43" s="2"/>
      <c r="Y43" s="2"/>
      <c r="Z43" s="31"/>
      <c r="AA43" s="31"/>
    </row>
    <row r="44" ht="27" customHeight="1" spans="1:27">
      <c r="A44" s="11">
        <v>38</v>
      </c>
      <c r="B44" s="87" t="s">
        <v>58</v>
      </c>
      <c r="C44" s="11"/>
      <c r="D44" s="11" t="s">
        <v>184</v>
      </c>
      <c r="E44" s="11" t="s">
        <v>230</v>
      </c>
      <c r="F44" s="11" t="s">
        <v>231</v>
      </c>
      <c r="G44" s="11" t="s">
        <v>62</v>
      </c>
      <c r="H44" s="11" t="s">
        <v>230</v>
      </c>
      <c r="I44" s="11" t="s">
        <v>186</v>
      </c>
      <c r="J44" s="36">
        <v>10</v>
      </c>
      <c r="K44" s="11">
        <v>300</v>
      </c>
      <c r="L44" s="36">
        <f t="shared" si="1"/>
        <v>3000</v>
      </c>
      <c r="M44" s="11" t="s">
        <v>65</v>
      </c>
      <c r="N44" s="11"/>
      <c r="O44" s="11" t="s">
        <v>66</v>
      </c>
      <c r="P44" s="88">
        <v>3000</v>
      </c>
      <c r="Q44" s="88">
        <v>3000</v>
      </c>
      <c r="R44" s="37">
        <v>0</v>
      </c>
      <c r="S44" s="2"/>
      <c r="T44" s="1"/>
      <c r="U44" s="2"/>
      <c r="V44" s="2"/>
      <c r="W44" s="2"/>
      <c r="X44" s="2"/>
      <c r="Y44" s="2"/>
      <c r="Z44" s="31"/>
      <c r="AA44" s="31"/>
    </row>
    <row r="45" ht="27" customHeight="1" spans="1:27">
      <c r="A45" s="11">
        <v>39</v>
      </c>
      <c r="B45" s="87" t="s">
        <v>58</v>
      </c>
      <c r="C45" s="11"/>
      <c r="D45" s="11" t="s">
        <v>184</v>
      </c>
      <c r="E45" s="11" t="s">
        <v>232</v>
      </c>
      <c r="F45" s="11" t="s">
        <v>231</v>
      </c>
      <c r="G45" s="11" t="s">
        <v>62</v>
      </c>
      <c r="H45" s="11" t="s">
        <v>232</v>
      </c>
      <c r="I45" s="11" t="s">
        <v>186</v>
      </c>
      <c r="J45" s="36">
        <v>12</v>
      </c>
      <c r="K45" s="11">
        <v>400</v>
      </c>
      <c r="L45" s="36">
        <f t="shared" si="1"/>
        <v>4800</v>
      </c>
      <c r="M45" s="11" t="s">
        <v>65</v>
      </c>
      <c r="N45" s="11"/>
      <c r="O45" s="11" t="s">
        <v>66</v>
      </c>
      <c r="P45" s="88">
        <v>4800</v>
      </c>
      <c r="Q45" s="88">
        <v>4800</v>
      </c>
      <c r="R45" s="37">
        <v>0</v>
      </c>
      <c r="S45" s="2"/>
      <c r="T45" s="1"/>
      <c r="U45" s="2"/>
      <c r="V45" s="2"/>
      <c r="W45" s="2"/>
      <c r="X45" s="2"/>
      <c r="Y45" s="2"/>
      <c r="Z45" s="31"/>
      <c r="AA45" s="31"/>
    </row>
    <row r="46" ht="27" customHeight="1" spans="1:27">
      <c r="A46" s="11">
        <v>40</v>
      </c>
      <c r="B46" s="87" t="s">
        <v>58</v>
      </c>
      <c r="C46" s="11"/>
      <c r="D46" s="11" t="s">
        <v>184</v>
      </c>
      <c r="E46" s="11" t="s">
        <v>233</v>
      </c>
      <c r="F46" s="11" t="s">
        <v>234</v>
      </c>
      <c r="G46" s="11" t="s">
        <v>62</v>
      </c>
      <c r="H46" s="11" t="s">
        <v>233</v>
      </c>
      <c r="I46" s="11" t="s">
        <v>166</v>
      </c>
      <c r="J46" s="36">
        <v>800</v>
      </c>
      <c r="K46" s="11">
        <v>10</v>
      </c>
      <c r="L46" s="36">
        <f t="shared" si="1"/>
        <v>8000</v>
      </c>
      <c r="M46" s="11" t="s">
        <v>65</v>
      </c>
      <c r="N46" s="11"/>
      <c r="O46" s="11" t="s">
        <v>66</v>
      </c>
      <c r="P46" s="88">
        <v>8000</v>
      </c>
      <c r="Q46" s="88">
        <v>8000</v>
      </c>
      <c r="R46" s="37">
        <v>0</v>
      </c>
      <c r="S46" s="2"/>
      <c r="T46" s="1"/>
      <c r="U46" s="2"/>
      <c r="V46" s="2"/>
      <c r="W46" s="2"/>
      <c r="X46" s="2"/>
      <c r="Y46" s="2"/>
      <c r="Z46" s="31"/>
      <c r="AA46" s="31"/>
    </row>
    <row r="47" ht="27" customHeight="1" spans="1:27">
      <c r="A47" s="11">
        <v>41</v>
      </c>
      <c r="B47" s="87" t="s">
        <v>58</v>
      </c>
      <c r="C47" s="11"/>
      <c r="D47" s="11" t="s">
        <v>184</v>
      </c>
      <c r="E47" s="11" t="s">
        <v>235</v>
      </c>
      <c r="F47" s="11" t="s">
        <v>236</v>
      </c>
      <c r="G47" s="11" t="s">
        <v>62</v>
      </c>
      <c r="H47" s="11" t="s">
        <v>235</v>
      </c>
      <c r="I47" s="11" t="s">
        <v>186</v>
      </c>
      <c r="J47" s="36">
        <v>8</v>
      </c>
      <c r="K47" s="11">
        <v>500</v>
      </c>
      <c r="L47" s="36">
        <f t="shared" si="1"/>
        <v>4000</v>
      </c>
      <c r="M47" s="11" t="s">
        <v>65</v>
      </c>
      <c r="N47" s="11"/>
      <c r="O47" s="11" t="s">
        <v>66</v>
      </c>
      <c r="P47" s="88">
        <v>4000</v>
      </c>
      <c r="Q47" s="88">
        <v>4000</v>
      </c>
      <c r="R47" s="37">
        <v>0</v>
      </c>
      <c r="S47" s="2"/>
      <c r="T47" s="1"/>
      <c r="U47" s="2"/>
      <c r="V47" s="2"/>
      <c r="W47" s="2"/>
      <c r="X47" s="2"/>
      <c r="Y47" s="2"/>
      <c r="Z47" s="31"/>
      <c r="AA47" s="31"/>
    </row>
    <row r="48" ht="27" customHeight="1" spans="1:27">
      <c r="A48" s="11">
        <v>42</v>
      </c>
      <c r="B48" s="87" t="s">
        <v>58</v>
      </c>
      <c r="C48" s="11"/>
      <c r="D48" s="11" t="s">
        <v>184</v>
      </c>
      <c r="E48" s="11" t="s">
        <v>237</v>
      </c>
      <c r="F48" s="11"/>
      <c r="G48" s="11" t="s">
        <v>62</v>
      </c>
      <c r="H48" s="11" t="s">
        <v>237</v>
      </c>
      <c r="I48" s="11" t="s">
        <v>125</v>
      </c>
      <c r="J48" s="36">
        <v>6</v>
      </c>
      <c r="K48" s="11">
        <v>500</v>
      </c>
      <c r="L48" s="36">
        <f t="shared" si="1"/>
        <v>3000</v>
      </c>
      <c r="M48" s="11" t="s">
        <v>65</v>
      </c>
      <c r="N48" s="11"/>
      <c r="O48" s="11" t="s">
        <v>66</v>
      </c>
      <c r="P48" s="88">
        <v>3000</v>
      </c>
      <c r="Q48" s="88">
        <v>3000</v>
      </c>
      <c r="R48" s="37">
        <v>0</v>
      </c>
      <c r="S48" s="2"/>
      <c r="T48" s="1"/>
      <c r="U48" s="2"/>
      <c r="V48" s="2"/>
      <c r="W48" s="2"/>
      <c r="X48" s="2"/>
      <c r="Y48" s="2"/>
      <c r="Z48" s="31"/>
      <c r="AA48" s="31"/>
    </row>
    <row r="49" ht="27" customHeight="1" spans="1:27">
      <c r="A49" s="11">
        <v>43</v>
      </c>
      <c r="B49" s="87" t="s">
        <v>58</v>
      </c>
      <c r="C49" s="11"/>
      <c r="D49" s="11" t="s">
        <v>184</v>
      </c>
      <c r="E49" s="11" t="s">
        <v>238</v>
      </c>
      <c r="F49" s="11"/>
      <c r="G49" s="11" t="s">
        <v>62</v>
      </c>
      <c r="H49" s="11" t="s">
        <v>238</v>
      </c>
      <c r="I49" s="11" t="s">
        <v>125</v>
      </c>
      <c r="J49" s="36">
        <v>10</v>
      </c>
      <c r="K49" s="11">
        <v>6500</v>
      </c>
      <c r="L49" s="36">
        <f t="shared" si="1"/>
        <v>65000</v>
      </c>
      <c r="M49" s="11" t="s">
        <v>65</v>
      </c>
      <c r="N49" s="11"/>
      <c r="O49" s="11" t="s">
        <v>66</v>
      </c>
      <c r="P49" s="88">
        <v>65000</v>
      </c>
      <c r="Q49" s="88">
        <v>65000</v>
      </c>
      <c r="R49" s="37">
        <v>0</v>
      </c>
      <c r="S49" s="2"/>
      <c r="T49" s="1"/>
      <c r="U49" s="2"/>
      <c r="V49" s="2"/>
      <c r="W49" s="2"/>
      <c r="X49" s="2"/>
      <c r="Y49" s="2"/>
      <c r="Z49" s="31"/>
      <c r="AA49" s="31"/>
    </row>
    <row r="50" ht="27" customHeight="1" spans="1:27">
      <c r="A50" s="11">
        <v>44</v>
      </c>
      <c r="B50" s="87" t="s">
        <v>58</v>
      </c>
      <c r="C50" s="11"/>
      <c r="D50" s="11" t="s">
        <v>184</v>
      </c>
      <c r="E50" s="26" t="s">
        <v>239</v>
      </c>
      <c r="F50" s="26"/>
      <c r="G50" s="26" t="s">
        <v>62</v>
      </c>
      <c r="H50" s="26" t="s">
        <v>239</v>
      </c>
      <c r="I50" s="26" t="s">
        <v>125</v>
      </c>
      <c r="J50" s="26">
        <v>9</v>
      </c>
      <c r="K50" s="26">
        <v>800</v>
      </c>
      <c r="L50" s="26">
        <v>7200</v>
      </c>
      <c r="M50" s="11" t="s">
        <v>65</v>
      </c>
      <c r="N50" s="11"/>
      <c r="O50" s="11" t="s">
        <v>66</v>
      </c>
      <c r="P50" s="44">
        <v>7200</v>
      </c>
      <c r="Q50" s="44">
        <v>7200</v>
      </c>
      <c r="R50" s="37">
        <v>0</v>
      </c>
      <c r="S50" s="2"/>
      <c r="T50" s="1"/>
      <c r="U50" s="2"/>
      <c r="V50" s="2"/>
      <c r="W50" s="2"/>
      <c r="X50" s="2"/>
      <c r="Y50" s="2"/>
      <c r="Z50" s="31"/>
      <c r="AA50" s="31"/>
    </row>
    <row r="51" ht="27" customHeight="1" spans="1:27">
      <c r="A51" s="11">
        <v>45</v>
      </c>
      <c r="B51" s="87" t="s">
        <v>58</v>
      </c>
      <c r="C51" s="11"/>
      <c r="D51" s="11" t="s">
        <v>184</v>
      </c>
      <c r="E51" s="11" t="s">
        <v>240</v>
      </c>
      <c r="F51" s="26"/>
      <c r="G51" s="26" t="s">
        <v>62</v>
      </c>
      <c r="H51" s="26" t="s">
        <v>241</v>
      </c>
      <c r="I51" s="26" t="s">
        <v>200</v>
      </c>
      <c r="J51" s="26">
        <v>45000</v>
      </c>
      <c r="K51" s="26">
        <v>1</v>
      </c>
      <c r="L51" s="26">
        <v>45000</v>
      </c>
      <c r="M51" s="11" t="s">
        <v>65</v>
      </c>
      <c r="N51" s="11"/>
      <c r="O51" s="11" t="s">
        <v>66</v>
      </c>
      <c r="P51" s="44">
        <v>45000</v>
      </c>
      <c r="Q51" s="44">
        <v>45000</v>
      </c>
      <c r="R51" s="37">
        <v>0</v>
      </c>
      <c r="S51" s="2"/>
      <c r="T51" s="1"/>
      <c r="U51" s="2"/>
      <c r="V51" s="2"/>
      <c r="W51" s="2"/>
      <c r="X51" s="2"/>
      <c r="Y51" s="2"/>
      <c r="Z51" s="31"/>
      <c r="AA51" s="31"/>
    </row>
    <row r="52" ht="27" customHeight="1" spans="1:27">
      <c r="A52" s="11">
        <v>46</v>
      </c>
      <c r="B52" s="87" t="s">
        <v>58</v>
      </c>
      <c r="C52" s="11"/>
      <c r="D52" s="11" t="s">
        <v>184</v>
      </c>
      <c r="E52" s="11" t="s">
        <v>242</v>
      </c>
      <c r="F52" s="11"/>
      <c r="G52" s="11" t="s">
        <v>62</v>
      </c>
      <c r="H52" s="11" t="s">
        <v>242</v>
      </c>
      <c r="I52" s="11" t="s">
        <v>243</v>
      </c>
      <c r="J52" s="36">
        <v>320</v>
      </c>
      <c r="K52" s="11">
        <v>215</v>
      </c>
      <c r="L52" s="36">
        <f>SUM(K52*J52)</f>
        <v>68800</v>
      </c>
      <c r="M52" s="11" t="s">
        <v>65</v>
      </c>
      <c r="N52" s="11"/>
      <c r="O52" s="11" t="s">
        <v>66</v>
      </c>
      <c r="P52" s="88">
        <v>68800</v>
      </c>
      <c r="Q52" s="88">
        <v>68800</v>
      </c>
      <c r="R52" s="37">
        <v>0</v>
      </c>
      <c r="S52" s="2"/>
      <c r="T52" s="1"/>
      <c r="U52" s="2"/>
      <c r="V52" s="2"/>
      <c r="W52" s="2"/>
      <c r="X52" s="2"/>
      <c r="Y52" s="2"/>
      <c r="Z52" s="31"/>
      <c r="AA52" s="31"/>
    </row>
    <row r="53" ht="27" customHeight="1" spans="1:27">
      <c r="A53" s="11">
        <v>47</v>
      </c>
      <c r="B53" s="87" t="s">
        <v>58</v>
      </c>
      <c r="C53" s="11"/>
      <c r="D53" s="11" t="s">
        <v>184</v>
      </c>
      <c r="E53" s="11" t="s">
        <v>244</v>
      </c>
      <c r="F53" s="11"/>
      <c r="G53" s="11" t="s">
        <v>62</v>
      </c>
      <c r="H53" s="11" t="s">
        <v>244</v>
      </c>
      <c r="I53" s="11" t="s">
        <v>114</v>
      </c>
      <c r="J53" s="36">
        <v>100</v>
      </c>
      <c r="K53" s="11">
        <v>70</v>
      </c>
      <c r="L53" s="36">
        <v>7000</v>
      </c>
      <c r="M53" s="11" t="s">
        <v>65</v>
      </c>
      <c r="N53" s="11"/>
      <c r="O53" s="11" t="s">
        <v>66</v>
      </c>
      <c r="P53" s="88">
        <v>7000</v>
      </c>
      <c r="Q53" s="88">
        <v>7000</v>
      </c>
      <c r="R53" s="37">
        <v>0</v>
      </c>
      <c r="S53" s="2"/>
      <c r="T53" s="1"/>
      <c r="U53" s="2"/>
      <c r="V53" s="2"/>
      <c r="W53" s="2"/>
      <c r="X53" s="2"/>
      <c r="Y53" s="2"/>
      <c r="Z53" s="31"/>
      <c r="AA53" s="31"/>
    </row>
    <row r="54" ht="27" customHeight="1" spans="1:27">
      <c r="A54" s="11">
        <v>48</v>
      </c>
      <c r="B54" s="87" t="s">
        <v>58</v>
      </c>
      <c r="C54" s="11"/>
      <c r="D54" s="11" t="s">
        <v>184</v>
      </c>
      <c r="E54" s="11" t="s">
        <v>245</v>
      </c>
      <c r="F54" s="11"/>
      <c r="G54" s="11" t="s">
        <v>62</v>
      </c>
      <c r="H54" s="11" t="s">
        <v>245</v>
      </c>
      <c r="I54" s="11" t="s">
        <v>166</v>
      </c>
      <c r="J54" s="36">
        <v>45</v>
      </c>
      <c r="K54" s="11">
        <v>100</v>
      </c>
      <c r="L54" s="36">
        <v>4500</v>
      </c>
      <c r="M54" s="11" t="s">
        <v>65</v>
      </c>
      <c r="N54" s="11"/>
      <c r="O54" s="11" t="s">
        <v>66</v>
      </c>
      <c r="P54" s="88">
        <v>4500</v>
      </c>
      <c r="Q54" s="88">
        <v>4500</v>
      </c>
      <c r="R54" s="37">
        <v>0</v>
      </c>
      <c r="S54" s="2"/>
      <c r="T54" s="1"/>
      <c r="U54" s="2"/>
      <c r="V54" s="2"/>
      <c r="W54" s="2"/>
      <c r="X54" s="2"/>
      <c r="Y54" s="2"/>
      <c r="Z54" s="31"/>
      <c r="AA54" s="31"/>
    </row>
    <row r="55" ht="27" customHeight="1" spans="1:27">
      <c r="A55" s="11">
        <v>49</v>
      </c>
      <c r="B55" s="87" t="s">
        <v>58</v>
      </c>
      <c r="C55" s="11"/>
      <c r="D55" s="11" t="s">
        <v>184</v>
      </c>
      <c r="E55" s="11" t="s">
        <v>246</v>
      </c>
      <c r="F55" s="11"/>
      <c r="G55" s="11" t="s">
        <v>62</v>
      </c>
      <c r="H55" s="11" t="s">
        <v>246</v>
      </c>
      <c r="I55" s="11" t="s">
        <v>166</v>
      </c>
      <c r="J55" s="36">
        <v>25</v>
      </c>
      <c r="K55" s="11">
        <v>120</v>
      </c>
      <c r="L55" s="36">
        <v>3000</v>
      </c>
      <c r="M55" s="11" t="s">
        <v>65</v>
      </c>
      <c r="N55" s="11"/>
      <c r="O55" s="11" t="s">
        <v>66</v>
      </c>
      <c r="P55" s="88">
        <v>3000</v>
      </c>
      <c r="Q55" s="88">
        <v>3000</v>
      </c>
      <c r="R55" s="37">
        <v>0</v>
      </c>
      <c r="S55" s="2"/>
      <c r="T55" s="1"/>
      <c r="U55" s="2"/>
      <c r="V55" s="2"/>
      <c r="W55" s="2"/>
      <c r="X55" s="2"/>
      <c r="Y55" s="2"/>
      <c r="Z55" s="31"/>
      <c r="AA55" s="31"/>
    </row>
    <row r="56" ht="27" customHeight="1" spans="1:27">
      <c r="A56" s="11">
        <v>50</v>
      </c>
      <c r="B56" s="87" t="s">
        <v>58</v>
      </c>
      <c r="C56" s="11"/>
      <c r="D56" s="11" t="s">
        <v>184</v>
      </c>
      <c r="E56" s="11" t="s">
        <v>247</v>
      </c>
      <c r="F56" s="11"/>
      <c r="G56" s="11" t="s">
        <v>62</v>
      </c>
      <c r="H56" s="11" t="s">
        <v>247</v>
      </c>
      <c r="I56" s="11" t="s">
        <v>114</v>
      </c>
      <c r="J56" s="36">
        <v>150</v>
      </c>
      <c r="K56" s="11">
        <v>20</v>
      </c>
      <c r="L56" s="36">
        <v>3000</v>
      </c>
      <c r="M56" s="11" t="s">
        <v>65</v>
      </c>
      <c r="N56" s="11"/>
      <c r="O56" s="11" t="s">
        <v>66</v>
      </c>
      <c r="P56" s="88">
        <v>3000</v>
      </c>
      <c r="Q56" s="88">
        <v>3000</v>
      </c>
      <c r="R56" s="37">
        <v>0</v>
      </c>
      <c r="S56" s="2"/>
      <c r="T56" s="1"/>
      <c r="U56" s="2"/>
      <c r="V56" s="2"/>
      <c r="W56" s="2"/>
      <c r="X56" s="2"/>
      <c r="Y56" s="2"/>
      <c r="Z56" s="31"/>
      <c r="AA56" s="31"/>
    </row>
    <row r="57" ht="27" customHeight="1" spans="1:27">
      <c r="A57" s="11">
        <v>51</v>
      </c>
      <c r="B57" s="87" t="s">
        <v>58</v>
      </c>
      <c r="C57" s="11"/>
      <c r="D57" s="11" t="s">
        <v>184</v>
      </c>
      <c r="E57" s="11" t="s">
        <v>248</v>
      </c>
      <c r="F57" s="11"/>
      <c r="G57" s="11" t="s">
        <v>62</v>
      </c>
      <c r="H57" s="11" t="s">
        <v>248</v>
      </c>
      <c r="I57" s="11" t="s">
        <v>75</v>
      </c>
      <c r="J57" s="36">
        <v>18000</v>
      </c>
      <c r="K57" s="11">
        <v>1</v>
      </c>
      <c r="L57" s="11">
        <v>18000</v>
      </c>
      <c r="M57" s="11" t="s">
        <v>65</v>
      </c>
      <c r="N57" s="11"/>
      <c r="O57" s="11" t="s">
        <v>66</v>
      </c>
      <c r="P57" s="88">
        <v>18000</v>
      </c>
      <c r="Q57" s="88">
        <v>18000</v>
      </c>
      <c r="R57" s="37">
        <v>0</v>
      </c>
      <c r="S57" s="2"/>
      <c r="T57" s="1"/>
      <c r="U57" s="2"/>
      <c r="V57" s="2"/>
      <c r="W57" s="2"/>
      <c r="X57" s="2"/>
      <c r="Y57" s="2"/>
      <c r="Z57" s="31"/>
      <c r="AA57" s="31"/>
    </row>
    <row r="58" ht="27" customHeight="1" spans="1:27">
      <c r="A58" s="11">
        <v>52</v>
      </c>
      <c r="B58" s="87" t="s">
        <v>58</v>
      </c>
      <c r="C58" s="11"/>
      <c r="D58" s="11" t="s">
        <v>184</v>
      </c>
      <c r="E58" s="11" t="s">
        <v>249</v>
      </c>
      <c r="F58" s="11"/>
      <c r="G58" s="11" t="s">
        <v>94</v>
      </c>
      <c r="H58" s="11" t="s">
        <v>250</v>
      </c>
      <c r="I58" s="11" t="s">
        <v>251</v>
      </c>
      <c r="J58" s="36">
        <v>150</v>
      </c>
      <c r="K58" s="11">
        <v>400</v>
      </c>
      <c r="L58" s="36">
        <v>60000</v>
      </c>
      <c r="M58" s="26" t="s">
        <v>65</v>
      </c>
      <c r="N58" s="26"/>
      <c r="O58" s="26" t="s">
        <v>66</v>
      </c>
      <c r="P58" s="88">
        <v>60000</v>
      </c>
      <c r="Q58" s="88">
        <v>60000</v>
      </c>
      <c r="R58" s="94">
        <v>0</v>
      </c>
      <c r="S58" s="2"/>
      <c r="T58" s="1"/>
      <c r="U58" s="2"/>
      <c r="V58" s="2"/>
      <c r="W58" s="2"/>
      <c r="X58" s="2"/>
      <c r="Y58" s="2"/>
      <c r="Z58" s="31"/>
      <c r="AA58" s="31"/>
    </row>
    <row r="59" ht="27" customHeight="1" spans="1:27">
      <c r="A59" s="11">
        <v>53</v>
      </c>
      <c r="B59" s="87" t="s">
        <v>58</v>
      </c>
      <c r="C59" s="11"/>
      <c r="D59" s="11" t="s">
        <v>184</v>
      </c>
      <c r="E59" s="11" t="s">
        <v>252</v>
      </c>
      <c r="F59" s="11" t="s">
        <v>170</v>
      </c>
      <c r="G59" s="11" t="s">
        <v>174</v>
      </c>
      <c r="H59" s="11" t="s">
        <v>252</v>
      </c>
      <c r="I59" s="11" t="s">
        <v>160</v>
      </c>
      <c r="J59" s="11">
        <v>70</v>
      </c>
      <c r="K59" s="11">
        <v>650</v>
      </c>
      <c r="L59" s="11">
        <f>SUM(K59*J59)</f>
        <v>45500</v>
      </c>
      <c r="M59" s="11" t="s">
        <v>65</v>
      </c>
      <c r="N59" s="11"/>
      <c r="O59" s="11" t="s">
        <v>66</v>
      </c>
      <c r="P59" s="88">
        <v>45500</v>
      </c>
      <c r="Q59" s="88">
        <v>45500</v>
      </c>
      <c r="R59" s="37">
        <v>0</v>
      </c>
      <c r="S59" s="2"/>
      <c r="T59" s="1"/>
      <c r="U59" s="2"/>
      <c r="V59" s="2"/>
      <c r="W59" s="2"/>
      <c r="X59" s="2"/>
      <c r="Y59" s="2"/>
      <c r="Z59" s="31"/>
      <c r="AA59" s="31"/>
    </row>
    <row r="60" ht="27" customHeight="1" spans="1:27">
      <c r="A60" s="11">
        <v>54</v>
      </c>
      <c r="B60" s="87" t="s">
        <v>58</v>
      </c>
      <c r="C60" s="11"/>
      <c r="D60" s="11" t="s">
        <v>184</v>
      </c>
      <c r="E60" s="11" t="s">
        <v>253</v>
      </c>
      <c r="F60" s="11" t="s">
        <v>170</v>
      </c>
      <c r="G60" s="11" t="s">
        <v>174</v>
      </c>
      <c r="H60" s="11" t="s">
        <v>253</v>
      </c>
      <c r="I60" s="11" t="s">
        <v>160</v>
      </c>
      <c r="J60" s="11">
        <v>45</v>
      </c>
      <c r="K60" s="11">
        <v>1100</v>
      </c>
      <c r="L60" s="11">
        <f>SUM(K60*J60)</f>
        <v>49500</v>
      </c>
      <c r="M60" s="11" t="s">
        <v>65</v>
      </c>
      <c r="N60" s="11"/>
      <c r="O60" s="11" t="s">
        <v>66</v>
      </c>
      <c r="P60" s="88">
        <v>49500</v>
      </c>
      <c r="Q60" s="88">
        <v>49500</v>
      </c>
      <c r="R60" s="37">
        <v>0</v>
      </c>
      <c r="S60" s="2"/>
      <c r="T60" s="1"/>
      <c r="U60" s="2"/>
      <c r="V60" s="2"/>
      <c r="W60" s="2"/>
      <c r="X60" s="2"/>
      <c r="Y60" s="2"/>
      <c r="Z60" s="31"/>
      <c r="AA60" s="31"/>
    </row>
    <row r="61" ht="27" customHeight="1" spans="1:27">
      <c r="A61" s="11">
        <v>55</v>
      </c>
      <c r="B61" s="87" t="s">
        <v>58</v>
      </c>
      <c r="C61" s="11"/>
      <c r="D61" s="11" t="s">
        <v>184</v>
      </c>
      <c r="E61" s="11" t="s">
        <v>254</v>
      </c>
      <c r="F61" s="11"/>
      <c r="G61" s="11" t="s">
        <v>62</v>
      </c>
      <c r="H61" s="11" t="s">
        <v>71</v>
      </c>
      <c r="I61" s="11" t="s">
        <v>64</v>
      </c>
      <c r="J61" s="11">
        <v>400</v>
      </c>
      <c r="K61" s="11">
        <v>208</v>
      </c>
      <c r="L61" s="11">
        <f>SUM(K61*J61)</f>
        <v>83200</v>
      </c>
      <c r="M61" s="11" t="s">
        <v>65</v>
      </c>
      <c r="N61" s="11"/>
      <c r="O61" s="11" t="s">
        <v>66</v>
      </c>
      <c r="P61" s="88">
        <v>83200</v>
      </c>
      <c r="Q61" s="88">
        <v>83200</v>
      </c>
      <c r="R61" s="37">
        <v>0</v>
      </c>
      <c r="S61" s="2"/>
      <c r="T61" s="1"/>
      <c r="U61" s="2"/>
      <c r="V61" s="2"/>
      <c r="W61" s="2"/>
      <c r="X61" s="2"/>
      <c r="Y61" s="2"/>
      <c r="Z61" s="31"/>
      <c r="AA61" s="31"/>
    </row>
    <row r="62" ht="27" customHeight="1" spans="1:27">
      <c r="A62" s="11">
        <v>56</v>
      </c>
      <c r="B62" s="87" t="s">
        <v>58</v>
      </c>
      <c r="C62" s="11"/>
      <c r="D62" s="11" t="s">
        <v>184</v>
      </c>
      <c r="E62" s="11" t="s">
        <v>255</v>
      </c>
      <c r="F62" s="11" t="s">
        <v>170</v>
      </c>
      <c r="G62" s="11" t="s">
        <v>174</v>
      </c>
      <c r="H62" s="11" t="s">
        <v>256</v>
      </c>
      <c r="I62" s="11" t="s">
        <v>89</v>
      </c>
      <c r="J62" s="11">
        <v>200</v>
      </c>
      <c r="K62" s="11">
        <v>240</v>
      </c>
      <c r="L62" s="11">
        <f>SUM(K62*J62)</f>
        <v>48000</v>
      </c>
      <c r="M62" s="11" t="s">
        <v>65</v>
      </c>
      <c r="N62" s="11"/>
      <c r="O62" s="11" t="s">
        <v>66</v>
      </c>
      <c r="P62" s="88">
        <v>48000</v>
      </c>
      <c r="Q62" s="88">
        <v>48000</v>
      </c>
      <c r="R62" s="37">
        <v>0</v>
      </c>
      <c r="S62" s="2"/>
      <c r="T62" s="1"/>
      <c r="U62" s="2"/>
      <c r="V62" s="2"/>
      <c r="W62" s="2"/>
      <c r="X62" s="2"/>
      <c r="Y62" s="2"/>
      <c r="Z62" s="31"/>
      <c r="AA62" s="31"/>
    </row>
    <row r="63" ht="27" customHeight="1" spans="1:27">
      <c r="A63" s="11">
        <v>57</v>
      </c>
      <c r="B63" s="87" t="s">
        <v>58</v>
      </c>
      <c r="C63" s="11"/>
      <c r="D63" s="11" t="s">
        <v>184</v>
      </c>
      <c r="E63" s="11" t="s">
        <v>257</v>
      </c>
      <c r="F63" s="11" t="s">
        <v>170</v>
      </c>
      <c r="G63" s="11" t="s">
        <v>174</v>
      </c>
      <c r="H63" s="11" t="s">
        <v>258</v>
      </c>
      <c r="I63" s="11" t="s">
        <v>172</v>
      </c>
      <c r="J63" s="11">
        <v>20000</v>
      </c>
      <c r="K63" s="11">
        <v>1</v>
      </c>
      <c r="L63" s="11">
        <f>SUM(K63*J63)</f>
        <v>20000</v>
      </c>
      <c r="M63" s="11" t="s">
        <v>65</v>
      </c>
      <c r="N63" s="11"/>
      <c r="O63" s="11" t="s">
        <v>66</v>
      </c>
      <c r="P63" s="88">
        <v>20000</v>
      </c>
      <c r="Q63" s="88">
        <v>20000</v>
      </c>
      <c r="R63" s="37">
        <v>0</v>
      </c>
      <c r="S63" s="2"/>
      <c r="T63" s="1"/>
      <c r="U63" s="2"/>
      <c r="V63" s="2"/>
      <c r="W63" s="2"/>
      <c r="X63" s="2"/>
      <c r="Y63" s="2"/>
      <c r="Z63" s="31"/>
      <c r="AA63" s="31"/>
    </row>
    <row r="64" ht="27" customHeight="1" spans="1:27">
      <c r="A64" s="11">
        <v>58</v>
      </c>
      <c r="B64" s="87" t="s">
        <v>58</v>
      </c>
      <c r="C64" s="11"/>
      <c r="D64" s="11" t="s">
        <v>184</v>
      </c>
      <c r="E64" s="11" t="s">
        <v>259</v>
      </c>
      <c r="F64" s="11" t="s">
        <v>170</v>
      </c>
      <c r="G64" s="11" t="s">
        <v>174</v>
      </c>
      <c r="H64" s="11" t="s">
        <v>259</v>
      </c>
      <c r="I64" s="11" t="s">
        <v>172</v>
      </c>
      <c r="J64" s="11">
        <v>20000</v>
      </c>
      <c r="K64" s="11">
        <v>1</v>
      </c>
      <c r="L64" s="11">
        <v>20000</v>
      </c>
      <c r="M64" s="11" t="s">
        <v>65</v>
      </c>
      <c r="N64" s="11"/>
      <c r="O64" s="11" t="s">
        <v>66</v>
      </c>
      <c r="P64" s="88">
        <v>20000</v>
      </c>
      <c r="Q64" s="88">
        <v>20000</v>
      </c>
      <c r="R64" s="37">
        <v>0</v>
      </c>
      <c r="S64" s="2"/>
      <c r="T64" s="1"/>
      <c r="U64" s="2"/>
      <c r="V64" s="2"/>
      <c r="W64" s="2"/>
      <c r="X64" s="2"/>
      <c r="Y64" s="2"/>
      <c r="Z64" s="31"/>
      <c r="AA64" s="31"/>
    </row>
    <row r="65" ht="27" customHeight="1" spans="1:27">
      <c r="A65" s="11">
        <v>59</v>
      </c>
      <c r="B65" s="87" t="s">
        <v>58</v>
      </c>
      <c r="C65" s="11"/>
      <c r="D65" s="11" t="s">
        <v>184</v>
      </c>
      <c r="E65" s="11" t="s">
        <v>260</v>
      </c>
      <c r="F65" s="11" t="s">
        <v>170</v>
      </c>
      <c r="G65" s="11" t="s">
        <v>174</v>
      </c>
      <c r="H65" s="11" t="s">
        <v>260</v>
      </c>
      <c r="I65" s="11" t="s">
        <v>172</v>
      </c>
      <c r="J65" s="11">
        <v>15000</v>
      </c>
      <c r="K65" s="11">
        <v>1</v>
      </c>
      <c r="L65" s="11">
        <v>15000</v>
      </c>
      <c r="M65" s="11" t="s">
        <v>65</v>
      </c>
      <c r="N65" s="11"/>
      <c r="O65" s="11" t="s">
        <v>66</v>
      </c>
      <c r="P65" s="88">
        <v>15000</v>
      </c>
      <c r="Q65" s="88">
        <v>15000</v>
      </c>
      <c r="R65" s="37">
        <v>0</v>
      </c>
      <c r="S65" s="2"/>
      <c r="T65" s="1"/>
      <c r="U65" s="2"/>
      <c r="V65" s="2"/>
      <c r="W65" s="2"/>
      <c r="X65" s="2"/>
      <c r="Y65" s="2"/>
      <c r="Z65" s="31"/>
      <c r="AA65" s="31"/>
    </row>
    <row r="66" ht="27" customHeight="1" spans="1:27">
      <c r="A66" s="11">
        <v>60</v>
      </c>
      <c r="B66" s="87" t="s">
        <v>58</v>
      </c>
      <c r="C66" s="11"/>
      <c r="D66" s="11" t="s">
        <v>184</v>
      </c>
      <c r="E66" s="11" t="s">
        <v>261</v>
      </c>
      <c r="F66" s="11" t="s">
        <v>170</v>
      </c>
      <c r="G66" s="11" t="s">
        <v>174</v>
      </c>
      <c r="H66" s="11" t="s">
        <v>261</v>
      </c>
      <c r="I66" s="11" t="s">
        <v>172</v>
      </c>
      <c r="J66" s="11">
        <v>8000</v>
      </c>
      <c r="K66" s="11">
        <v>1</v>
      </c>
      <c r="L66" s="11">
        <v>8000</v>
      </c>
      <c r="M66" s="11" t="s">
        <v>65</v>
      </c>
      <c r="N66" s="11"/>
      <c r="O66" s="11" t="s">
        <v>66</v>
      </c>
      <c r="P66" s="88">
        <v>8000</v>
      </c>
      <c r="Q66" s="88">
        <v>8000</v>
      </c>
      <c r="R66" s="37">
        <v>0</v>
      </c>
      <c r="S66" s="2"/>
      <c r="T66" s="1"/>
      <c r="U66" s="2"/>
      <c r="V66" s="2"/>
      <c r="W66" s="2"/>
      <c r="X66" s="2"/>
      <c r="Y66" s="2"/>
      <c r="Z66" s="31"/>
      <c r="AA66" s="31"/>
    </row>
    <row r="67" ht="27" customHeight="1" spans="1:27">
      <c r="A67" s="11">
        <v>61</v>
      </c>
      <c r="B67" s="87" t="s">
        <v>58</v>
      </c>
      <c r="C67" s="11"/>
      <c r="D67" s="11" t="s">
        <v>184</v>
      </c>
      <c r="E67" s="11" t="s">
        <v>262</v>
      </c>
      <c r="F67" s="11" t="s">
        <v>170</v>
      </c>
      <c r="G67" s="11" t="s">
        <v>174</v>
      </c>
      <c r="H67" s="11" t="s">
        <v>262</v>
      </c>
      <c r="I67" s="11" t="s">
        <v>172</v>
      </c>
      <c r="J67" s="11">
        <v>20000</v>
      </c>
      <c r="K67" s="11">
        <v>1</v>
      </c>
      <c r="L67" s="11">
        <v>20000</v>
      </c>
      <c r="M67" s="11" t="s">
        <v>65</v>
      </c>
      <c r="N67" s="11"/>
      <c r="O67" s="11" t="s">
        <v>66</v>
      </c>
      <c r="P67" s="88">
        <v>20000</v>
      </c>
      <c r="Q67" s="88">
        <v>20000</v>
      </c>
      <c r="R67" s="37">
        <v>0</v>
      </c>
      <c r="S67" s="2"/>
      <c r="T67" s="1"/>
      <c r="U67" s="2"/>
      <c r="V67" s="2"/>
      <c r="W67" s="2"/>
      <c r="X67" s="2"/>
      <c r="Y67" s="2"/>
      <c r="Z67" s="31"/>
      <c r="AA67" s="31"/>
    </row>
    <row r="68" ht="27" customHeight="1" spans="1:27">
      <c r="A68" s="11">
        <v>62</v>
      </c>
      <c r="B68" s="87" t="s">
        <v>58</v>
      </c>
      <c r="C68" s="11"/>
      <c r="D68" s="11" t="s">
        <v>184</v>
      </c>
      <c r="E68" s="11" t="s">
        <v>263</v>
      </c>
      <c r="F68" s="11" t="s">
        <v>170</v>
      </c>
      <c r="G68" s="11" t="s">
        <v>174</v>
      </c>
      <c r="H68" s="11" t="s">
        <v>264</v>
      </c>
      <c r="I68" s="11" t="s">
        <v>105</v>
      </c>
      <c r="J68" s="11">
        <v>32</v>
      </c>
      <c r="K68" s="11">
        <v>1500</v>
      </c>
      <c r="L68" s="11">
        <v>48000</v>
      </c>
      <c r="M68" s="11" t="s">
        <v>65</v>
      </c>
      <c r="N68" s="11"/>
      <c r="O68" s="11" t="s">
        <v>66</v>
      </c>
      <c r="P68" s="88">
        <v>48000</v>
      </c>
      <c r="Q68" s="88">
        <v>48000</v>
      </c>
      <c r="R68" s="37">
        <v>0</v>
      </c>
      <c r="S68" s="2"/>
      <c r="T68" s="1"/>
      <c r="U68" s="2"/>
      <c r="V68" s="2"/>
      <c r="W68" s="2"/>
      <c r="X68" s="2"/>
      <c r="Y68" s="2"/>
      <c r="Z68" s="31"/>
      <c r="AA68" s="31"/>
    </row>
    <row r="69" ht="27" customHeight="1" spans="1:27">
      <c r="A69" s="11">
        <v>63</v>
      </c>
      <c r="B69" s="87" t="s">
        <v>58</v>
      </c>
      <c r="C69" s="11"/>
      <c r="D69" s="11" t="s">
        <v>184</v>
      </c>
      <c r="E69" s="11" t="s">
        <v>265</v>
      </c>
      <c r="F69" s="11" t="s">
        <v>170</v>
      </c>
      <c r="G69" s="11" t="s">
        <v>174</v>
      </c>
      <c r="H69" s="11" t="s">
        <v>265</v>
      </c>
      <c r="I69" s="11" t="s">
        <v>89</v>
      </c>
      <c r="J69" s="36">
        <v>20</v>
      </c>
      <c r="K69" s="11">
        <v>1800</v>
      </c>
      <c r="L69" s="11">
        <v>36000</v>
      </c>
      <c r="M69" s="11" t="s">
        <v>65</v>
      </c>
      <c r="N69" s="11"/>
      <c r="O69" s="11" t="s">
        <v>66</v>
      </c>
      <c r="P69" s="88">
        <v>36000</v>
      </c>
      <c r="Q69" s="88">
        <v>36000</v>
      </c>
      <c r="R69" s="37">
        <v>0</v>
      </c>
      <c r="S69" s="2"/>
      <c r="T69" s="1"/>
      <c r="U69" s="2"/>
      <c r="V69" s="2"/>
      <c r="W69" s="2"/>
      <c r="X69" s="2"/>
      <c r="Y69" s="2"/>
      <c r="Z69" s="31"/>
      <c r="AA69" s="31"/>
    </row>
    <row r="70" ht="27" customHeight="1" spans="1:27">
      <c r="A70" s="11">
        <v>64</v>
      </c>
      <c r="B70" s="87" t="s">
        <v>58</v>
      </c>
      <c r="C70" s="11"/>
      <c r="D70" s="11" t="s">
        <v>184</v>
      </c>
      <c r="E70" s="11" t="s">
        <v>266</v>
      </c>
      <c r="F70" s="11" t="s">
        <v>170</v>
      </c>
      <c r="G70" s="11" t="s">
        <v>174</v>
      </c>
      <c r="H70" s="11" t="s">
        <v>266</v>
      </c>
      <c r="I70" s="11" t="s">
        <v>95</v>
      </c>
      <c r="J70" s="36">
        <v>14000</v>
      </c>
      <c r="K70" s="11">
        <v>1</v>
      </c>
      <c r="L70" s="11">
        <v>14000</v>
      </c>
      <c r="M70" s="11" t="s">
        <v>65</v>
      </c>
      <c r="N70" s="11"/>
      <c r="O70" s="11" t="s">
        <v>66</v>
      </c>
      <c r="P70" s="88">
        <v>14000</v>
      </c>
      <c r="Q70" s="88">
        <v>14000</v>
      </c>
      <c r="R70" s="37">
        <v>0</v>
      </c>
      <c r="S70" s="2"/>
      <c r="T70" s="1"/>
      <c r="U70" s="2"/>
      <c r="V70" s="2"/>
      <c r="W70" s="2"/>
      <c r="X70" s="2"/>
      <c r="Y70" s="2"/>
      <c r="Z70" s="31"/>
      <c r="AA70" s="31"/>
    </row>
    <row r="71" ht="27" customHeight="1" spans="1:27">
      <c r="A71" s="11">
        <v>65</v>
      </c>
      <c r="B71" s="87" t="s">
        <v>58</v>
      </c>
      <c r="C71" s="11"/>
      <c r="D71" s="11" t="s">
        <v>184</v>
      </c>
      <c r="E71" s="11" t="s">
        <v>267</v>
      </c>
      <c r="F71" s="11" t="s">
        <v>170</v>
      </c>
      <c r="G71" s="11" t="s">
        <v>174</v>
      </c>
      <c r="H71" s="11" t="s">
        <v>267</v>
      </c>
      <c r="I71" s="11" t="s">
        <v>186</v>
      </c>
      <c r="J71" s="11">
        <v>35</v>
      </c>
      <c r="K71" s="11">
        <v>200</v>
      </c>
      <c r="L71" s="11">
        <v>7000</v>
      </c>
      <c r="M71" s="11" t="s">
        <v>65</v>
      </c>
      <c r="N71" s="11"/>
      <c r="O71" s="11" t="s">
        <v>66</v>
      </c>
      <c r="P71" s="88">
        <v>7000</v>
      </c>
      <c r="Q71" s="88">
        <v>7000</v>
      </c>
      <c r="R71" s="37">
        <v>0</v>
      </c>
      <c r="S71" s="2"/>
      <c r="T71" s="1"/>
      <c r="U71" s="2"/>
      <c r="V71" s="2"/>
      <c r="W71" s="2"/>
      <c r="X71" s="2"/>
      <c r="Y71" s="2"/>
      <c r="Z71" s="31"/>
      <c r="AA71" s="31"/>
    </row>
    <row r="72" ht="27" customHeight="1" spans="1:27">
      <c r="A72" s="11">
        <v>66</v>
      </c>
      <c r="B72" s="87" t="s">
        <v>58</v>
      </c>
      <c r="C72" s="11"/>
      <c r="D72" s="11" t="s">
        <v>184</v>
      </c>
      <c r="E72" s="11" t="s">
        <v>268</v>
      </c>
      <c r="F72" s="11" t="s">
        <v>170</v>
      </c>
      <c r="G72" s="11" t="s">
        <v>174</v>
      </c>
      <c r="H72" s="11" t="s">
        <v>268</v>
      </c>
      <c r="I72" s="11" t="s">
        <v>102</v>
      </c>
      <c r="J72" s="11">
        <v>15</v>
      </c>
      <c r="K72" s="11">
        <v>600</v>
      </c>
      <c r="L72" s="11">
        <v>9000</v>
      </c>
      <c r="M72" s="11" t="s">
        <v>65</v>
      </c>
      <c r="N72" s="11"/>
      <c r="O72" s="11" t="s">
        <v>66</v>
      </c>
      <c r="P72" s="88">
        <v>9000</v>
      </c>
      <c r="Q72" s="88">
        <v>9000</v>
      </c>
      <c r="R72" s="37">
        <v>0</v>
      </c>
      <c r="S72" s="2"/>
      <c r="T72" s="1"/>
      <c r="U72" s="2"/>
      <c r="V72" s="2"/>
      <c r="W72" s="2"/>
      <c r="X72" s="2"/>
      <c r="Y72" s="2"/>
      <c r="Z72" s="31"/>
      <c r="AA72" s="31"/>
    </row>
    <row r="73" ht="27" customHeight="1" spans="1:27">
      <c r="A73" s="11">
        <v>67</v>
      </c>
      <c r="B73" s="87" t="s">
        <v>58</v>
      </c>
      <c r="C73" s="11"/>
      <c r="D73" s="11" t="s">
        <v>184</v>
      </c>
      <c r="E73" s="11" t="s">
        <v>269</v>
      </c>
      <c r="F73" s="11" t="s">
        <v>170</v>
      </c>
      <c r="G73" s="11" t="s">
        <v>174</v>
      </c>
      <c r="H73" s="11" t="s">
        <v>269</v>
      </c>
      <c r="I73" s="11" t="s">
        <v>186</v>
      </c>
      <c r="J73" s="11">
        <v>3</v>
      </c>
      <c r="K73" s="11">
        <v>500</v>
      </c>
      <c r="L73" s="11">
        <v>1500</v>
      </c>
      <c r="M73" s="11" t="s">
        <v>65</v>
      </c>
      <c r="N73" s="11"/>
      <c r="O73" s="11" t="s">
        <v>66</v>
      </c>
      <c r="P73" s="88">
        <v>1500</v>
      </c>
      <c r="Q73" s="88">
        <v>1500</v>
      </c>
      <c r="R73" s="37">
        <v>0</v>
      </c>
      <c r="S73" s="2"/>
      <c r="T73" s="1"/>
      <c r="U73" s="2"/>
      <c r="V73" s="2"/>
      <c r="W73" s="2"/>
      <c r="X73" s="2"/>
      <c r="Y73" s="2"/>
      <c r="Z73" s="31"/>
      <c r="AA73" s="31"/>
    </row>
    <row r="74" ht="27" customHeight="1" spans="1:27">
      <c r="A74" s="11">
        <v>68</v>
      </c>
      <c r="B74" s="87" t="s">
        <v>58</v>
      </c>
      <c r="C74" s="11"/>
      <c r="D74" s="11" t="s">
        <v>184</v>
      </c>
      <c r="E74" s="11" t="s">
        <v>270</v>
      </c>
      <c r="F74" s="11" t="s">
        <v>170</v>
      </c>
      <c r="G74" s="11" t="s">
        <v>174</v>
      </c>
      <c r="H74" s="11" t="s">
        <v>270</v>
      </c>
      <c r="I74" s="11" t="s">
        <v>172</v>
      </c>
      <c r="J74" s="11">
        <v>35000</v>
      </c>
      <c r="K74" s="11">
        <v>1</v>
      </c>
      <c r="L74" s="11">
        <v>35000</v>
      </c>
      <c r="M74" s="11" t="s">
        <v>65</v>
      </c>
      <c r="N74" s="11"/>
      <c r="O74" s="11" t="s">
        <v>66</v>
      </c>
      <c r="P74" s="88">
        <v>35000</v>
      </c>
      <c r="Q74" s="88">
        <v>35000</v>
      </c>
      <c r="R74" s="37">
        <v>0</v>
      </c>
      <c r="S74" s="2"/>
      <c r="T74" s="1"/>
      <c r="U74" s="2"/>
      <c r="V74" s="2"/>
      <c r="W74" s="2"/>
      <c r="X74" s="2"/>
      <c r="Y74" s="2"/>
      <c r="Z74" s="31"/>
      <c r="AA74" s="31"/>
    </row>
    <row r="75" ht="27" customHeight="1" spans="1:27">
      <c r="A75" s="11">
        <v>69</v>
      </c>
      <c r="B75" s="87" t="s">
        <v>58</v>
      </c>
      <c r="C75" s="11"/>
      <c r="D75" s="11" t="s">
        <v>184</v>
      </c>
      <c r="E75" s="11" t="s">
        <v>271</v>
      </c>
      <c r="F75" s="11" t="s">
        <v>170</v>
      </c>
      <c r="G75" s="11" t="s">
        <v>174</v>
      </c>
      <c r="H75" s="11" t="s">
        <v>271</v>
      </c>
      <c r="I75" s="11" t="s">
        <v>160</v>
      </c>
      <c r="J75" s="11">
        <v>80</v>
      </c>
      <c r="K75" s="11">
        <v>600</v>
      </c>
      <c r="L75" s="11">
        <v>48000</v>
      </c>
      <c r="M75" s="11" t="s">
        <v>65</v>
      </c>
      <c r="N75" s="11"/>
      <c r="O75" s="11" t="s">
        <v>66</v>
      </c>
      <c r="P75" s="88">
        <v>48000</v>
      </c>
      <c r="Q75" s="88">
        <v>48000</v>
      </c>
      <c r="R75" s="37">
        <v>0</v>
      </c>
      <c r="S75" s="2"/>
      <c r="T75" s="1"/>
      <c r="U75" s="2"/>
      <c r="V75" s="2"/>
      <c r="W75" s="2"/>
      <c r="X75" s="2"/>
      <c r="Y75" s="2"/>
      <c r="Z75" s="31"/>
      <c r="AA75" s="31"/>
    </row>
    <row r="76" ht="27" customHeight="1" spans="1:27">
      <c r="A76" s="11">
        <v>70</v>
      </c>
      <c r="B76" s="87" t="s">
        <v>58</v>
      </c>
      <c r="C76" s="11"/>
      <c r="D76" s="11" t="s">
        <v>184</v>
      </c>
      <c r="E76" s="11" t="s">
        <v>272</v>
      </c>
      <c r="F76" s="11" t="s">
        <v>170</v>
      </c>
      <c r="G76" s="11" t="s">
        <v>174</v>
      </c>
      <c r="H76" s="11" t="s">
        <v>272</v>
      </c>
      <c r="I76" s="11" t="s">
        <v>160</v>
      </c>
      <c r="J76" s="11">
        <v>12</v>
      </c>
      <c r="K76" s="11">
        <v>2500</v>
      </c>
      <c r="L76" s="11">
        <v>30000</v>
      </c>
      <c r="M76" s="11" t="s">
        <v>65</v>
      </c>
      <c r="N76" s="11"/>
      <c r="O76" s="11" t="s">
        <v>66</v>
      </c>
      <c r="P76" s="88">
        <v>30000</v>
      </c>
      <c r="Q76" s="88">
        <v>30000</v>
      </c>
      <c r="R76" s="37">
        <v>0</v>
      </c>
      <c r="S76" s="2"/>
      <c r="T76" s="1"/>
      <c r="U76" s="2"/>
      <c r="V76" s="2"/>
      <c r="W76" s="2"/>
      <c r="X76" s="2"/>
      <c r="Y76" s="2"/>
      <c r="Z76" s="31"/>
      <c r="AA76" s="31"/>
    </row>
    <row r="77" ht="27" customHeight="1" spans="1:27">
      <c r="A77" s="11">
        <v>71</v>
      </c>
      <c r="B77" s="87" t="s">
        <v>58</v>
      </c>
      <c r="C77" s="11"/>
      <c r="D77" s="11" t="s">
        <v>184</v>
      </c>
      <c r="E77" s="11" t="s">
        <v>273</v>
      </c>
      <c r="F77" s="11" t="s">
        <v>170</v>
      </c>
      <c r="G77" s="11" t="s">
        <v>174</v>
      </c>
      <c r="H77" s="11" t="s">
        <v>273</v>
      </c>
      <c r="I77" s="11" t="s">
        <v>160</v>
      </c>
      <c r="J77" s="11">
        <v>25</v>
      </c>
      <c r="K77" s="11">
        <v>1000</v>
      </c>
      <c r="L77" s="11">
        <v>25000</v>
      </c>
      <c r="M77" s="11" t="s">
        <v>65</v>
      </c>
      <c r="N77" s="11"/>
      <c r="O77" s="11" t="s">
        <v>66</v>
      </c>
      <c r="P77" s="88">
        <v>25000</v>
      </c>
      <c r="Q77" s="88">
        <v>25000</v>
      </c>
      <c r="R77" s="37">
        <v>0</v>
      </c>
      <c r="S77" s="2"/>
      <c r="T77" s="1"/>
      <c r="U77" s="2"/>
      <c r="V77" s="2"/>
      <c r="W77" s="2"/>
      <c r="X77" s="2"/>
      <c r="Y77" s="2"/>
      <c r="Z77" s="31"/>
      <c r="AA77" s="31"/>
    </row>
    <row r="78" ht="27" customHeight="1" spans="1:27">
      <c r="A78" s="11">
        <v>72</v>
      </c>
      <c r="B78" s="87" t="s">
        <v>58</v>
      </c>
      <c r="C78" s="11"/>
      <c r="D78" s="11" t="s">
        <v>184</v>
      </c>
      <c r="E78" s="11" t="s">
        <v>274</v>
      </c>
      <c r="F78" s="11" t="s">
        <v>170</v>
      </c>
      <c r="G78" s="11" t="s">
        <v>174</v>
      </c>
      <c r="H78" s="11" t="s">
        <v>274</v>
      </c>
      <c r="I78" s="11" t="s">
        <v>160</v>
      </c>
      <c r="J78" s="11">
        <v>50</v>
      </c>
      <c r="K78" s="11">
        <v>900</v>
      </c>
      <c r="L78" s="11">
        <v>45000</v>
      </c>
      <c r="M78" s="11" t="s">
        <v>65</v>
      </c>
      <c r="N78" s="11"/>
      <c r="O78" s="11" t="s">
        <v>66</v>
      </c>
      <c r="P78" s="88">
        <v>45000</v>
      </c>
      <c r="Q78" s="88">
        <v>45000</v>
      </c>
      <c r="R78" s="37">
        <v>0</v>
      </c>
      <c r="S78" s="2"/>
      <c r="T78" s="1"/>
      <c r="U78" s="2"/>
      <c r="V78" s="2"/>
      <c r="W78" s="2"/>
      <c r="X78" s="2"/>
      <c r="Y78" s="2"/>
      <c r="Z78" s="31"/>
      <c r="AA78" s="31"/>
    </row>
    <row r="79" ht="27" customHeight="1" spans="1:27">
      <c r="A79" s="11">
        <v>73</v>
      </c>
      <c r="B79" s="87" t="s">
        <v>58</v>
      </c>
      <c r="C79" s="11"/>
      <c r="D79" s="11" t="s">
        <v>184</v>
      </c>
      <c r="E79" s="11" t="s">
        <v>275</v>
      </c>
      <c r="F79" s="11" t="s">
        <v>170</v>
      </c>
      <c r="G79" s="11" t="s">
        <v>174</v>
      </c>
      <c r="H79" s="11" t="s">
        <v>275</v>
      </c>
      <c r="I79" s="11" t="s">
        <v>102</v>
      </c>
      <c r="J79" s="11">
        <v>1200</v>
      </c>
      <c r="K79" s="11">
        <v>35</v>
      </c>
      <c r="L79" s="11">
        <v>42000</v>
      </c>
      <c r="M79" s="11" t="s">
        <v>65</v>
      </c>
      <c r="N79" s="11"/>
      <c r="O79" s="11" t="s">
        <v>66</v>
      </c>
      <c r="P79" s="88">
        <v>42000</v>
      </c>
      <c r="Q79" s="88">
        <v>42000</v>
      </c>
      <c r="R79" s="37">
        <v>0</v>
      </c>
      <c r="S79" s="2"/>
      <c r="T79" s="1"/>
      <c r="U79" s="2"/>
      <c r="V79" s="2"/>
      <c r="W79" s="2"/>
      <c r="X79" s="2"/>
      <c r="Y79" s="2"/>
      <c r="Z79" s="31"/>
      <c r="AA79" s="31"/>
    </row>
    <row r="80" ht="27" customHeight="1" spans="1:27">
      <c r="A80" s="11">
        <v>74</v>
      </c>
      <c r="B80" s="87" t="s">
        <v>58</v>
      </c>
      <c r="C80" s="11"/>
      <c r="D80" s="11" t="s">
        <v>184</v>
      </c>
      <c r="E80" s="11" t="s">
        <v>276</v>
      </c>
      <c r="F80" s="11" t="s">
        <v>170</v>
      </c>
      <c r="G80" s="11" t="s">
        <v>174</v>
      </c>
      <c r="H80" s="11" t="s">
        <v>276</v>
      </c>
      <c r="I80" s="11" t="s">
        <v>160</v>
      </c>
      <c r="J80" s="11">
        <v>45</v>
      </c>
      <c r="K80" s="11">
        <v>950</v>
      </c>
      <c r="L80" s="11">
        <v>42750</v>
      </c>
      <c r="M80" s="11" t="s">
        <v>65</v>
      </c>
      <c r="N80" s="11"/>
      <c r="O80" s="11" t="s">
        <v>66</v>
      </c>
      <c r="P80" s="88">
        <v>42750</v>
      </c>
      <c r="Q80" s="88">
        <v>42750</v>
      </c>
      <c r="R80" s="37">
        <v>0</v>
      </c>
      <c r="S80" s="2"/>
      <c r="T80" s="1"/>
      <c r="U80" s="2"/>
      <c r="V80" s="2"/>
      <c r="W80" s="2"/>
      <c r="X80" s="2"/>
      <c r="Y80" s="2"/>
      <c r="Z80" s="31"/>
      <c r="AA80" s="31"/>
    </row>
    <row r="81" ht="27" customHeight="1" spans="1:27">
      <c r="A81" s="11">
        <v>75</v>
      </c>
      <c r="B81" s="87" t="s">
        <v>58</v>
      </c>
      <c r="C81" s="11"/>
      <c r="D81" s="11" t="s">
        <v>184</v>
      </c>
      <c r="E81" s="11" t="s">
        <v>277</v>
      </c>
      <c r="F81" s="11" t="s">
        <v>170</v>
      </c>
      <c r="G81" s="11" t="s">
        <v>174</v>
      </c>
      <c r="H81" s="11" t="s">
        <v>277</v>
      </c>
      <c r="I81" s="11" t="s">
        <v>95</v>
      </c>
      <c r="J81" s="36">
        <v>50000</v>
      </c>
      <c r="K81" s="11">
        <v>1</v>
      </c>
      <c r="L81" s="11">
        <v>50000</v>
      </c>
      <c r="M81" s="11" t="s">
        <v>65</v>
      </c>
      <c r="N81" s="11"/>
      <c r="O81" s="11" t="s">
        <v>66</v>
      </c>
      <c r="P81" s="88">
        <v>50000</v>
      </c>
      <c r="Q81" s="88">
        <v>50000</v>
      </c>
      <c r="R81" s="37"/>
      <c r="S81" s="2"/>
      <c r="T81" s="1"/>
      <c r="U81" s="2"/>
      <c r="V81" s="2"/>
      <c r="W81" s="2"/>
      <c r="X81" s="2"/>
      <c r="Y81" s="2"/>
      <c r="Z81" s="31"/>
      <c r="AA81" s="31"/>
    </row>
    <row r="82" ht="27" customHeight="1" spans="1:27">
      <c r="A82" s="11">
        <v>76</v>
      </c>
      <c r="B82" s="87" t="s">
        <v>58</v>
      </c>
      <c r="C82" s="11"/>
      <c r="D82" s="11" t="s">
        <v>184</v>
      </c>
      <c r="E82" s="11" t="s">
        <v>278</v>
      </c>
      <c r="F82" s="11" t="s">
        <v>62</v>
      </c>
      <c r="G82" s="11"/>
      <c r="H82" s="11" t="s">
        <v>278</v>
      </c>
      <c r="I82" s="11" t="s">
        <v>64</v>
      </c>
      <c r="J82" s="11">
        <v>5000</v>
      </c>
      <c r="K82" s="11">
        <v>2</v>
      </c>
      <c r="L82" s="11">
        <v>10000</v>
      </c>
      <c r="M82" s="11" t="s">
        <v>65</v>
      </c>
      <c r="N82" s="11"/>
      <c r="O82" s="11" t="s">
        <v>66</v>
      </c>
      <c r="P82" s="88">
        <v>10000</v>
      </c>
      <c r="Q82" s="88">
        <v>10000</v>
      </c>
      <c r="R82" s="37">
        <v>0</v>
      </c>
      <c r="S82" s="2"/>
      <c r="T82" s="1"/>
      <c r="U82" s="2"/>
      <c r="V82" s="2"/>
      <c r="W82" s="2"/>
      <c r="X82" s="2"/>
      <c r="Y82" s="2"/>
      <c r="Z82" s="31"/>
      <c r="AA82" s="31"/>
    </row>
    <row r="83" ht="27" customHeight="1" spans="1:27">
      <c r="A83" s="11">
        <v>77</v>
      </c>
      <c r="B83" s="87" t="s">
        <v>58</v>
      </c>
      <c r="C83" s="11"/>
      <c r="D83" s="11" t="s">
        <v>184</v>
      </c>
      <c r="E83" s="11" t="s">
        <v>279</v>
      </c>
      <c r="F83" s="11" t="s">
        <v>170</v>
      </c>
      <c r="G83" s="11" t="s">
        <v>174</v>
      </c>
      <c r="H83" s="11" t="s">
        <v>279</v>
      </c>
      <c r="I83" s="11" t="s">
        <v>64</v>
      </c>
      <c r="J83" s="36">
        <v>3000</v>
      </c>
      <c r="K83" s="11">
        <v>4</v>
      </c>
      <c r="L83" s="11">
        <v>12000</v>
      </c>
      <c r="M83" s="11" t="s">
        <v>65</v>
      </c>
      <c r="N83" s="11"/>
      <c r="O83" s="11" t="s">
        <v>66</v>
      </c>
      <c r="P83" s="88">
        <v>12000</v>
      </c>
      <c r="Q83" s="88">
        <v>12000</v>
      </c>
      <c r="R83" s="37">
        <v>0</v>
      </c>
      <c r="S83" s="2"/>
      <c r="T83" s="1"/>
      <c r="U83" s="2"/>
      <c r="V83" s="2"/>
      <c r="W83" s="2"/>
      <c r="X83" s="2"/>
      <c r="Y83" s="2"/>
      <c r="Z83" s="31"/>
      <c r="AA83" s="31"/>
    </row>
    <row r="84" ht="27" customHeight="1" spans="1:27">
      <c r="A84" s="11">
        <v>78</v>
      </c>
      <c r="B84" s="87" t="s">
        <v>58</v>
      </c>
      <c r="C84" s="11"/>
      <c r="D84" s="11" t="s">
        <v>184</v>
      </c>
      <c r="E84" s="11" t="s">
        <v>280</v>
      </c>
      <c r="F84" s="11" t="s">
        <v>170</v>
      </c>
      <c r="G84" s="11" t="s">
        <v>174</v>
      </c>
      <c r="H84" s="11" t="s">
        <v>280</v>
      </c>
      <c r="I84" s="11" t="s">
        <v>125</v>
      </c>
      <c r="J84" s="11">
        <v>800</v>
      </c>
      <c r="K84" s="11">
        <v>40</v>
      </c>
      <c r="L84" s="11">
        <v>32000</v>
      </c>
      <c r="M84" s="11" t="s">
        <v>65</v>
      </c>
      <c r="N84" s="11"/>
      <c r="O84" s="11" t="s">
        <v>66</v>
      </c>
      <c r="P84" s="88">
        <v>32000</v>
      </c>
      <c r="Q84" s="88">
        <v>32000</v>
      </c>
      <c r="R84" s="37">
        <v>0</v>
      </c>
      <c r="S84" s="2"/>
      <c r="T84" s="1"/>
      <c r="U84" s="2"/>
      <c r="V84" s="2"/>
      <c r="W84" s="2"/>
      <c r="X84" s="2"/>
      <c r="Y84" s="2"/>
      <c r="Z84" s="31"/>
      <c r="AA84" s="31"/>
    </row>
    <row r="85" ht="27" customHeight="1" spans="1:27">
      <c r="A85" s="11">
        <v>79</v>
      </c>
      <c r="B85" s="87" t="s">
        <v>58</v>
      </c>
      <c r="C85" s="11"/>
      <c r="D85" s="11" t="s">
        <v>184</v>
      </c>
      <c r="E85" s="11" t="s">
        <v>281</v>
      </c>
      <c r="F85" s="11" t="s">
        <v>170</v>
      </c>
      <c r="G85" s="11" t="s">
        <v>174</v>
      </c>
      <c r="H85" s="11" t="s">
        <v>171</v>
      </c>
      <c r="I85" s="11" t="s">
        <v>102</v>
      </c>
      <c r="J85" s="36">
        <v>685</v>
      </c>
      <c r="K85" s="11">
        <v>70</v>
      </c>
      <c r="L85" s="11">
        <v>47950</v>
      </c>
      <c r="M85" s="11" t="s">
        <v>65</v>
      </c>
      <c r="N85" s="11"/>
      <c r="O85" s="11" t="s">
        <v>66</v>
      </c>
      <c r="P85" s="88">
        <v>47950</v>
      </c>
      <c r="Q85" s="88">
        <v>47950</v>
      </c>
      <c r="R85" s="37">
        <v>0</v>
      </c>
      <c r="S85" s="2"/>
      <c r="T85" s="1"/>
      <c r="U85" s="2"/>
      <c r="V85" s="2"/>
      <c r="W85" s="2"/>
      <c r="X85" s="2"/>
      <c r="Y85" s="2"/>
      <c r="Z85" s="31"/>
      <c r="AA85" s="31"/>
    </row>
    <row r="86" ht="27" customHeight="1" spans="1:27">
      <c r="A86" s="1"/>
      <c r="B86" s="1"/>
      <c r="C86" s="1"/>
      <c r="D86" s="3"/>
      <c r="E86" s="2"/>
      <c r="F86" s="2"/>
      <c r="G86" s="2"/>
      <c r="H86" s="3"/>
      <c r="I86" s="2"/>
      <c r="J86" s="1"/>
      <c r="K86" s="2"/>
      <c r="L86" s="31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2"/>
      <c r="F87" s="2"/>
      <c r="G87" s="2"/>
      <c r="H87" s="3"/>
      <c r="I87" s="2"/>
      <c r="J87" s="1"/>
      <c r="K87" s="2"/>
      <c r="L87" s="31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2"/>
      <c r="F88" s="2"/>
      <c r="G88" s="2"/>
      <c r="H88" s="3"/>
      <c r="I88" s="2"/>
      <c r="J88" s="1"/>
      <c r="K88" s="2"/>
      <c r="L88" s="31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2"/>
      <c r="F89" s="2"/>
      <c r="G89" s="2"/>
      <c r="H89" s="3"/>
      <c r="I89" s="2"/>
      <c r="J89" s="1"/>
      <c r="K89" s="2"/>
      <c r="L89" s="31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2"/>
      <c r="F90" s="2"/>
      <c r="G90" s="2"/>
      <c r="H90" s="3"/>
      <c r="I90" s="2"/>
      <c r="J90" s="1"/>
      <c r="K90" s="2"/>
      <c r="L90" s="31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2"/>
      <c r="F91" s="2"/>
      <c r="G91" s="2"/>
      <c r="H91" s="3"/>
      <c r="I91" s="2"/>
      <c r="J91" s="1"/>
      <c r="K91" s="2"/>
      <c r="L91" s="31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2"/>
      <c r="F92" s="2"/>
      <c r="G92" s="2"/>
      <c r="H92" s="3"/>
      <c r="I92" s="2"/>
      <c r="J92" s="1"/>
      <c r="K92" s="2"/>
      <c r="L92" s="31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2"/>
      <c r="F93" s="2"/>
      <c r="G93" s="2"/>
      <c r="H93" s="3"/>
      <c r="I93" s="2"/>
      <c r="J93" s="1"/>
      <c r="K93" s="2"/>
      <c r="L93" s="31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2"/>
      <c r="F94" s="2"/>
      <c r="G94" s="2"/>
      <c r="H94" s="3"/>
      <c r="I94" s="2"/>
      <c r="J94" s="1"/>
      <c r="K94" s="2"/>
      <c r="L94" s="31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2"/>
      <c r="F95" s="2"/>
      <c r="G95" s="2"/>
      <c r="H95" s="3"/>
      <c r="I95" s="2"/>
      <c r="J95" s="1"/>
      <c r="K95" s="2"/>
      <c r="L95" s="31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2"/>
      <c r="F96" s="2"/>
      <c r="G96" s="2"/>
      <c r="H96" s="3"/>
      <c r="I96" s="2"/>
      <c r="J96" s="1"/>
      <c r="K96" s="2"/>
      <c r="L96" s="31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2"/>
      <c r="F97" s="2"/>
      <c r="G97" s="2"/>
      <c r="H97" s="3"/>
      <c r="I97" s="2"/>
      <c r="J97" s="1"/>
      <c r="K97" s="2"/>
      <c r="L97" s="31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2"/>
      <c r="F98" s="2"/>
      <c r="G98" s="2"/>
      <c r="H98" s="3"/>
      <c r="I98" s="2"/>
      <c r="J98" s="1"/>
      <c r="K98" s="2"/>
      <c r="L98" s="31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2"/>
      <c r="F99" s="2"/>
      <c r="G99" s="2"/>
      <c r="H99" s="3"/>
      <c r="I99" s="2"/>
      <c r="J99" s="1"/>
      <c r="K99" s="2"/>
      <c r="L99" s="31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2"/>
      <c r="F100" s="2"/>
      <c r="G100" s="2"/>
      <c r="H100" s="3"/>
      <c r="I100" s="2"/>
      <c r="J100" s="1"/>
      <c r="K100" s="2"/>
      <c r="L100" s="31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2"/>
      <c r="F101" s="2"/>
      <c r="G101" s="2"/>
      <c r="H101" s="3"/>
      <c r="I101" s="2"/>
      <c r="J101" s="1"/>
      <c r="K101" s="2"/>
      <c r="L101" s="31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2"/>
      <c r="F102" s="2"/>
      <c r="G102" s="2"/>
      <c r="H102" s="3"/>
      <c r="I102" s="2"/>
      <c r="J102" s="1"/>
      <c r="K102" s="2"/>
      <c r="L102" s="31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2"/>
      <c r="F103" s="2"/>
      <c r="G103" s="2"/>
      <c r="H103" s="3"/>
      <c r="I103" s="2"/>
      <c r="J103" s="1"/>
      <c r="K103" s="2"/>
      <c r="L103" s="31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2"/>
      <c r="F104" s="2"/>
      <c r="G104" s="2"/>
      <c r="H104" s="3"/>
      <c r="I104" s="2"/>
      <c r="J104" s="1"/>
      <c r="K104" s="2"/>
      <c r="L104" s="31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2"/>
      <c r="F105" s="2"/>
      <c r="G105" s="2"/>
      <c r="H105" s="3"/>
      <c r="I105" s="2"/>
      <c r="J105" s="1"/>
      <c r="K105" s="2"/>
      <c r="L105" s="31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2"/>
      <c r="F106" s="2"/>
      <c r="G106" s="2"/>
      <c r="H106" s="3"/>
      <c r="I106" s="2"/>
      <c r="J106" s="1"/>
      <c r="K106" s="2"/>
      <c r="L106" s="3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2"/>
      <c r="F107" s="2"/>
      <c r="G107" s="2"/>
      <c r="H107" s="3"/>
      <c r="I107" s="2"/>
      <c r="J107" s="1"/>
      <c r="K107" s="2"/>
      <c r="L107" s="3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2"/>
      <c r="F108" s="2"/>
      <c r="G108" s="2"/>
      <c r="H108" s="3"/>
      <c r="I108" s="2"/>
      <c r="J108" s="1"/>
      <c r="K108" s="2"/>
      <c r="L108" s="3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2"/>
      <c r="H109" s="3"/>
      <c r="I109" s="2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2"/>
      <c r="H110" s="3"/>
      <c r="I110" s="2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2"/>
      <c r="H111" s="3"/>
      <c r="I111" s="2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2"/>
      <c r="H112" s="3"/>
      <c r="I112" s="2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2"/>
      <c r="H113" s="3"/>
      <c r="I113" s="2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2"/>
      <c r="H114" s="3"/>
      <c r="I114" s="2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2"/>
      <c r="H115" s="3"/>
      <c r="I115" s="2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2"/>
      <c r="H116" s="3"/>
      <c r="I116" s="2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2"/>
      <c r="H117" s="3"/>
      <c r="I117" s="2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2"/>
      <c r="H118" s="3"/>
      <c r="I118" s="2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2"/>
      <c r="H119" s="3"/>
      <c r="I119" s="2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2"/>
      <c r="H120" s="3"/>
      <c r="I120" s="2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2"/>
      <c r="H121" s="3"/>
      <c r="I121" s="2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2"/>
      <c r="H122" s="3"/>
      <c r="I122" s="2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2"/>
      <c r="H123" s="3"/>
      <c r="I123" s="2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2"/>
      <c r="H124" s="3"/>
      <c r="I124" s="2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2"/>
      <c r="H125" s="3"/>
      <c r="I125" s="2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2"/>
      <c r="H126" s="3"/>
      <c r="I126" s="2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2"/>
      <c r="H127" s="3"/>
      <c r="I127" s="2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2"/>
      <c r="H128" s="3"/>
      <c r="I128" s="2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2"/>
      <c r="H129" s="3"/>
      <c r="I129" s="2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2"/>
      <c r="H130" s="3"/>
      <c r="I130" s="2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2"/>
      <c r="H131" s="3"/>
      <c r="I131" s="2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2"/>
      <c r="H132" s="3"/>
      <c r="I132" s="2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2"/>
      <c r="H133" s="3"/>
      <c r="I133" s="2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2"/>
      <c r="H134" s="3"/>
      <c r="I134" s="2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2"/>
      <c r="H135" s="3"/>
      <c r="I135" s="2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2"/>
      <c r="H136" s="3"/>
      <c r="I136" s="2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2"/>
      <c r="H137" s="3"/>
      <c r="I137" s="2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2"/>
      <c r="H138" s="3"/>
      <c r="I138" s="2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2"/>
      <c r="H139" s="3"/>
      <c r="I139" s="2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2"/>
      <c r="H140" s="3"/>
      <c r="I140" s="2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2"/>
      <c r="H141" s="3"/>
      <c r="I141" s="2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2"/>
      <c r="H142" s="3"/>
      <c r="I142" s="2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2"/>
      <c r="H143" s="3"/>
      <c r="I143" s="2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2"/>
      <c r="H144" s="3"/>
      <c r="I144" s="2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2"/>
      <c r="H145" s="3"/>
      <c r="I145" s="2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2"/>
      <c r="H146" s="3"/>
      <c r="I146" s="2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2"/>
      <c r="H147" s="3"/>
      <c r="I147" s="2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2"/>
      <c r="H148" s="3"/>
      <c r="I148" s="2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2"/>
      <c r="H149" s="3"/>
      <c r="I149" s="2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2"/>
      <c r="H150" s="3"/>
      <c r="I150" s="2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2"/>
      <c r="H151" s="3"/>
      <c r="I151" s="2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2"/>
      <c r="H152" s="3"/>
      <c r="I152" s="2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2"/>
      <c r="H153" s="3"/>
      <c r="I153" s="2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2"/>
      <c r="H154" s="3"/>
      <c r="I154" s="2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2"/>
      <c r="H155" s="3"/>
      <c r="I155" s="2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2"/>
      <c r="H156" s="3"/>
      <c r="I156" s="2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2"/>
      <c r="H157" s="3"/>
      <c r="I157" s="2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2"/>
      <c r="H158" s="3"/>
      <c r="I158" s="2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2"/>
      <c r="H159" s="3"/>
      <c r="I159" s="2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2"/>
      <c r="H160" s="3"/>
      <c r="I160" s="2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2"/>
      <c r="H161" s="3"/>
      <c r="I161" s="2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2"/>
      <c r="H162" s="3"/>
      <c r="I162" s="2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2"/>
      <c r="H163" s="3"/>
      <c r="I163" s="2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2"/>
      <c r="H164" s="3"/>
      <c r="I164" s="2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2"/>
      <c r="H165" s="3"/>
      <c r="I165" s="2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2"/>
      <c r="H166" s="3"/>
      <c r="I166" s="2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2"/>
      <c r="H167" s="3"/>
      <c r="I167" s="2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2"/>
      <c r="H168" s="3"/>
      <c r="I168" s="2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2"/>
      <c r="H169" s="3"/>
      <c r="I169" s="2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2"/>
      <c r="H170" s="3"/>
      <c r="I170" s="2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2"/>
      <c r="H171" s="3"/>
      <c r="I171" s="2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2"/>
      <c r="H172" s="3"/>
      <c r="I172" s="2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2"/>
      <c r="H173" s="3"/>
      <c r="I173" s="2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2"/>
      <c r="H174" s="3"/>
      <c r="I174" s="2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2"/>
      <c r="H175" s="3"/>
      <c r="I175" s="2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2"/>
      <c r="H176" s="3"/>
      <c r="I176" s="2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2"/>
      <c r="H177" s="3"/>
      <c r="I177" s="2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2"/>
      <c r="H178" s="3"/>
      <c r="I178" s="2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2"/>
      <c r="H179" s="3"/>
      <c r="I179" s="2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2"/>
      <c r="H180" s="3"/>
      <c r="I180" s="2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2"/>
      <c r="H181" s="3"/>
      <c r="I181" s="2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2"/>
      <c r="H182" s="3"/>
      <c r="I182" s="2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2"/>
      <c r="H183" s="3"/>
      <c r="I183" s="2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2"/>
      <c r="H184" s="3"/>
      <c r="I184" s="2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2"/>
      <c r="H185" s="3"/>
      <c r="I185" s="2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2"/>
      <c r="H186" s="3"/>
      <c r="I186" s="2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2"/>
      <c r="H187" s="3"/>
      <c r="I187" s="2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2"/>
      <c r="H188" s="3"/>
      <c r="I188" s="2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2"/>
      <c r="H189" s="3"/>
      <c r="I189" s="2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2"/>
      <c r="H190" s="3"/>
      <c r="I190" s="2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2"/>
      <c r="H191" s="3"/>
      <c r="I191" s="2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2"/>
      <c r="H192" s="3"/>
      <c r="I192" s="2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2"/>
      <c r="H193" s="3"/>
      <c r="I193" s="2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2"/>
      <c r="H194" s="3"/>
      <c r="I194" s="2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2"/>
      <c r="H195" s="3"/>
      <c r="I195" s="2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2"/>
      <c r="H196" s="3"/>
      <c r="I196" s="2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2"/>
      <c r="H197" s="3"/>
      <c r="I197" s="2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2"/>
      <c r="H198" s="3"/>
      <c r="I198" s="2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2"/>
      <c r="H199" s="3"/>
      <c r="I199" s="2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2"/>
      <c r="H200" s="3"/>
      <c r="I200" s="2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2"/>
      <c r="H201" s="3"/>
      <c r="I201" s="2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2">
    <mergeCell ref="A1:E1"/>
    <mergeCell ref="A2:R2"/>
    <mergeCell ref="P3:R3"/>
    <mergeCell ref="T3:V3"/>
    <mergeCell ref="W3:Y3"/>
    <mergeCell ref="A5:E5"/>
    <mergeCell ref="A6:E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topLeftCell="A37" workbookViewId="0">
      <selection activeCell="E69" sqref="E69:L70"/>
    </sheetView>
  </sheetViews>
  <sheetFormatPr defaultColWidth="8.75" defaultRowHeight="14.25"/>
  <cols>
    <col min="1" max="1" width="4" customWidth="1"/>
    <col min="2" max="2" width="5.08333333333333" customWidth="1"/>
    <col min="3" max="3" width="5.08333333333333" hidden="1" customWidth="1"/>
    <col min="4" max="4" width="8.25" customWidth="1"/>
    <col min="5" max="5" width="19.5833333333333" customWidth="1"/>
    <col min="6" max="6" width="8.83333333333333" customWidth="1"/>
    <col min="7" max="7" width="5.75" customWidth="1"/>
    <col min="8" max="8" width="15.25" customWidth="1"/>
    <col min="9" max="9" width="8.25" customWidth="1"/>
    <col min="10" max="10" width="9.83333333333333" customWidth="1"/>
    <col min="11" max="11" width="9.5" customWidth="1"/>
    <col min="12" max="12" width="12" customWidth="1"/>
    <col min="13" max="13" width="10" customWidth="1"/>
    <col min="14" max="14" width="8.33333333333333" customWidth="1"/>
    <col min="15" max="15" width="12" customWidth="1"/>
    <col min="16" max="17" width="10.5833333333333" customWidth="1"/>
    <col min="18" max="18" width="9.75" customWidth="1"/>
    <col min="19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1"/>
      <c r="E1" s="1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6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37" t="s">
        <v>16</v>
      </c>
      <c r="Q3" s="37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14"/>
      <c r="F4" s="11"/>
      <c r="G4" s="15"/>
      <c r="H4" s="11"/>
      <c r="I4" s="11"/>
      <c r="J4" s="36"/>
      <c r="K4" s="11"/>
      <c r="L4" s="37"/>
      <c r="M4" s="11"/>
      <c r="N4" s="15"/>
      <c r="O4" s="38"/>
      <c r="P4" s="37" t="s">
        <v>21</v>
      </c>
      <c r="Q4" s="37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6" t="s">
        <v>2332</v>
      </c>
      <c r="B5" s="17"/>
      <c r="C5" s="17"/>
      <c r="D5" s="17"/>
      <c r="E5" s="18"/>
      <c r="F5" s="19"/>
      <c r="G5" s="19"/>
      <c r="H5" s="20"/>
      <c r="I5" s="20"/>
      <c r="J5" s="20"/>
      <c r="K5" s="20"/>
      <c r="L5" s="39">
        <f>SUM(L6)</f>
        <v>964118</v>
      </c>
      <c r="M5" s="40"/>
      <c r="N5" s="40"/>
      <c r="O5" s="40"/>
      <c r="P5" s="39">
        <f>SUM(P6)</f>
        <v>964118</v>
      </c>
      <c r="Q5" s="39">
        <f>SUM(Q6)</f>
        <v>964118</v>
      </c>
      <c r="R5" s="39">
        <v>0</v>
      </c>
      <c r="S5" s="48"/>
      <c r="T5" s="36"/>
      <c r="U5" s="48"/>
      <c r="V5" s="46">
        <v>3009</v>
      </c>
      <c r="W5" s="46">
        <f>600*0.4</f>
        <v>240</v>
      </c>
      <c r="X5" s="46">
        <f>800*0.4</f>
        <v>320</v>
      </c>
      <c r="Y5" s="46">
        <f>2000*0.4</f>
        <v>800</v>
      </c>
      <c r="Z5" s="52">
        <f>SUM(T5*W5+U5*X5+V5*Y5)</f>
        <v>2407200</v>
      </c>
      <c r="AA5" s="52">
        <f>SUM(T5*W5+U5*X5+V5*Y5-P5)</f>
        <v>1443082</v>
      </c>
    </row>
    <row r="6" ht="29.15" customHeight="1" spans="1:27">
      <c r="A6" s="21" t="s">
        <v>2333</v>
      </c>
      <c r="B6" s="22"/>
      <c r="C6" s="22"/>
      <c r="D6" s="22"/>
      <c r="E6" s="23"/>
      <c r="F6" s="24"/>
      <c r="G6" s="24"/>
      <c r="H6" s="25"/>
      <c r="I6" s="25"/>
      <c r="J6" s="25"/>
      <c r="K6" s="25"/>
      <c r="L6" s="41">
        <f>SUM(L7:L73)</f>
        <v>964118</v>
      </c>
      <c r="M6" s="42"/>
      <c r="N6" s="42"/>
      <c r="O6" s="42"/>
      <c r="P6" s="41">
        <f>SUM(P7:P73)</f>
        <v>964118</v>
      </c>
      <c r="Q6" s="41">
        <f>SUM(Q7:Q73)</f>
        <v>964118</v>
      </c>
      <c r="R6" s="41">
        <v>0</v>
      </c>
      <c r="S6" s="49"/>
      <c r="T6" s="36"/>
      <c r="U6" s="50"/>
      <c r="V6" s="50">
        <v>3009</v>
      </c>
      <c r="W6" s="46">
        <f>600*0.4</f>
        <v>240</v>
      </c>
      <c r="X6" s="46">
        <f>800*0.4</f>
        <v>320</v>
      </c>
      <c r="Y6" s="46">
        <v>800</v>
      </c>
      <c r="Z6" s="52">
        <f>SUM(T6*W6+U6*X6+V6*Y6)</f>
        <v>2407200</v>
      </c>
      <c r="AA6" s="52">
        <f>SUM(T6*W6+U6*X6+V6*Y6-P6)</f>
        <v>1443082</v>
      </c>
    </row>
    <row r="7" ht="29.15" customHeight="1" spans="1:27">
      <c r="A7" s="26">
        <v>1</v>
      </c>
      <c r="B7" s="27" t="s">
        <v>58</v>
      </c>
      <c r="C7" s="28"/>
      <c r="D7" s="26" t="s">
        <v>2333</v>
      </c>
      <c r="E7" s="29" t="s">
        <v>60</v>
      </c>
      <c r="F7" s="28" t="s">
        <v>61</v>
      </c>
      <c r="G7" s="26" t="s">
        <v>62</v>
      </c>
      <c r="H7" s="28" t="s">
        <v>63</v>
      </c>
      <c r="I7" s="11" t="s">
        <v>64</v>
      </c>
      <c r="J7" s="11">
        <v>3680</v>
      </c>
      <c r="K7" s="28">
        <v>10</v>
      </c>
      <c r="L7" s="43">
        <f t="shared" ref="L7:L38" si="0">SUM(K7*J7)</f>
        <v>36800</v>
      </c>
      <c r="M7" s="26" t="s">
        <v>65</v>
      </c>
      <c r="N7" s="26"/>
      <c r="O7" s="26" t="s">
        <v>66</v>
      </c>
      <c r="P7" s="44">
        <f t="shared" ref="P7:P38" si="1">SUM(L7)</f>
        <v>36800</v>
      </c>
      <c r="Q7" s="44">
        <f t="shared" ref="Q7:Q38" si="2">SUM(P7)</f>
        <v>36800</v>
      </c>
      <c r="R7" s="44">
        <v>0</v>
      </c>
      <c r="S7" s="28"/>
      <c r="T7" s="30"/>
      <c r="U7" s="30"/>
      <c r="V7" s="30"/>
      <c r="W7" s="30"/>
      <c r="X7" s="30"/>
      <c r="Y7" s="30"/>
      <c r="Z7" s="30"/>
      <c r="AA7" s="30"/>
    </row>
    <row r="8" ht="29.15" customHeight="1" spans="1:27">
      <c r="A8" s="26">
        <v>2</v>
      </c>
      <c r="B8" s="27" t="s">
        <v>58</v>
      </c>
      <c r="C8" s="28"/>
      <c r="D8" s="26" t="s">
        <v>2333</v>
      </c>
      <c r="E8" s="29" t="s">
        <v>67</v>
      </c>
      <c r="F8" s="28" t="s">
        <v>68</v>
      </c>
      <c r="G8" s="26" t="s">
        <v>62</v>
      </c>
      <c r="H8" s="29" t="s">
        <v>67</v>
      </c>
      <c r="I8" s="29" t="s">
        <v>64</v>
      </c>
      <c r="J8" s="29">
        <v>4000</v>
      </c>
      <c r="K8" s="29">
        <v>10</v>
      </c>
      <c r="L8" s="43">
        <f t="shared" si="0"/>
        <v>40000</v>
      </c>
      <c r="M8" s="26" t="s">
        <v>65</v>
      </c>
      <c r="N8" s="26"/>
      <c r="O8" s="26" t="s">
        <v>66</v>
      </c>
      <c r="P8" s="44">
        <f t="shared" si="1"/>
        <v>40000</v>
      </c>
      <c r="Q8" s="44">
        <f t="shared" si="2"/>
        <v>40000</v>
      </c>
      <c r="R8" s="44">
        <v>0</v>
      </c>
      <c r="S8" s="28"/>
      <c r="T8" s="30"/>
      <c r="U8" s="30"/>
      <c r="V8" s="30"/>
      <c r="W8" s="30"/>
      <c r="X8" s="30"/>
      <c r="Y8" s="30"/>
      <c r="Z8" s="30"/>
      <c r="AA8" s="30"/>
    </row>
    <row r="9" ht="29.15" customHeight="1" spans="1:27">
      <c r="A9" s="26">
        <v>3</v>
      </c>
      <c r="B9" s="27" t="s">
        <v>58</v>
      </c>
      <c r="C9" s="28"/>
      <c r="D9" s="26" t="s">
        <v>2333</v>
      </c>
      <c r="E9" s="29" t="s">
        <v>69</v>
      </c>
      <c r="F9" s="28" t="s">
        <v>70</v>
      </c>
      <c r="G9" s="26" t="s">
        <v>62</v>
      </c>
      <c r="H9" s="30" t="s">
        <v>71</v>
      </c>
      <c r="I9" s="11" t="s">
        <v>64</v>
      </c>
      <c r="J9" s="11">
        <v>3980</v>
      </c>
      <c r="K9" s="28">
        <v>15</v>
      </c>
      <c r="L9" s="43">
        <f t="shared" si="0"/>
        <v>59700</v>
      </c>
      <c r="M9" s="26" t="s">
        <v>65</v>
      </c>
      <c r="N9" s="26"/>
      <c r="O9" s="26" t="s">
        <v>66</v>
      </c>
      <c r="P9" s="44">
        <f t="shared" si="1"/>
        <v>59700</v>
      </c>
      <c r="Q9" s="44">
        <f t="shared" si="2"/>
        <v>59700</v>
      </c>
      <c r="R9" s="44">
        <v>0</v>
      </c>
      <c r="S9" s="28"/>
      <c r="T9" s="30"/>
      <c r="U9" s="30"/>
      <c r="V9" s="30"/>
      <c r="W9" s="30"/>
      <c r="X9" s="30"/>
      <c r="Y9" s="30"/>
      <c r="Z9" s="30"/>
      <c r="AA9" s="30"/>
    </row>
    <row r="10" ht="29.15" customHeight="1" spans="1:27">
      <c r="A10" s="26">
        <v>4</v>
      </c>
      <c r="B10" s="27" t="s">
        <v>58</v>
      </c>
      <c r="C10" s="28"/>
      <c r="D10" s="26" t="s">
        <v>2333</v>
      </c>
      <c r="E10" s="29" t="s">
        <v>72</v>
      </c>
      <c r="F10" s="28" t="s">
        <v>73</v>
      </c>
      <c r="G10" s="26" t="s">
        <v>62</v>
      </c>
      <c r="H10" s="30" t="s">
        <v>74</v>
      </c>
      <c r="I10" s="11" t="s">
        <v>75</v>
      </c>
      <c r="J10" s="11">
        <v>700</v>
      </c>
      <c r="K10" s="28">
        <v>10</v>
      </c>
      <c r="L10" s="43">
        <f t="shared" si="0"/>
        <v>7000</v>
      </c>
      <c r="M10" s="26" t="s">
        <v>65</v>
      </c>
      <c r="N10" s="26"/>
      <c r="O10" s="26" t="s">
        <v>66</v>
      </c>
      <c r="P10" s="44">
        <f t="shared" si="1"/>
        <v>7000</v>
      </c>
      <c r="Q10" s="44">
        <f t="shared" si="2"/>
        <v>7000</v>
      </c>
      <c r="R10" s="44">
        <v>0</v>
      </c>
      <c r="S10" s="28"/>
      <c r="T10" s="30"/>
      <c r="U10" s="30"/>
      <c r="V10" s="30"/>
      <c r="W10" s="30"/>
      <c r="X10" s="30"/>
      <c r="Y10" s="30"/>
      <c r="Z10" s="30"/>
      <c r="AA10" s="30"/>
    </row>
    <row r="11" ht="29.15" customHeight="1" spans="1:27">
      <c r="A11" s="26">
        <v>5</v>
      </c>
      <c r="B11" s="27" t="s">
        <v>58</v>
      </c>
      <c r="C11" s="28"/>
      <c r="D11" s="26" t="s">
        <v>2333</v>
      </c>
      <c r="E11" s="29" t="s">
        <v>76</v>
      </c>
      <c r="F11" s="28" t="s">
        <v>73</v>
      </c>
      <c r="G11" s="26" t="s">
        <v>62</v>
      </c>
      <c r="H11" s="29" t="s">
        <v>76</v>
      </c>
      <c r="I11" s="11" t="s">
        <v>77</v>
      </c>
      <c r="J11" s="11">
        <v>400</v>
      </c>
      <c r="K11" s="28">
        <v>10</v>
      </c>
      <c r="L11" s="43">
        <f t="shared" si="0"/>
        <v>4000</v>
      </c>
      <c r="M11" s="26" t="s">
        <v>65</v>
      </c>
      <c r="N11" s="26"/>
      <c r="O11" s="26" t="s">
        <v>66</v>
      </c>
      <c r="P11" s="44">
        <f t="shared" si="1"/>
        <v>4000</v>
      </c>
      <c r="Q11" s="44">
        <f t="shared" si="2"/>
        <v>4000</v>
      </c>
      <c r="R11" s="44">
        <v>0</v>
      </c>
      <c r="S11" s="28"/>
      <c r="T11" s="30"/>
      <c r="U11" s="30"/>
      <c r="V11" s="30"/>
      <c r="W11" s="30"/>
      <c r="X11" s="30"/>
      <c r="Y11" s="30"/>
      <c r="Z11" s="30"/>
      <c r="AA11" s="30"/>
    </row>
    <row r="12" ht="29.15" customHeight="1" spans="1:27">
      <c r="A12" s="26">
        <v>6</v>
      </c>
      <c r="B12" s="27" t="s">
        <v>58</v>
      </c>
      <c r="C12" s="28"/>
      <c r="D12" s="26" t="s">
        <v>2333</v>
      </c>
      <c r="E12" s="29" t="s">
        <v>78</v>
      </c>
      <c r="F12" s="28" t="s">
        <v>73</v>
      </c>
      <c r="G12" s="26" t="s">
        <v>62</v>
      </c>
      <c r="H12" s="29" t="s">
        <v>78</v>
      </c>
      <c r="I12" s="11" t="s">
        <v>77</v>
      </c>
      <c r="J12" s="11">
        <v>65</v>
      </c>
      <c r="K12" s="28">
        <v>20</v>
      </c>
      <c r="L12" s="43">
        <f t="shared" si="0"/>
        <v>1300</v>
      </c>
      <c r="M12" s="26" t="s">
        <v>65</v>
      </c>
      <c r="N12" s="26"/>
      <c r="O12" s="26" t="s">
        <v>66</v>
      </c>
      <c r="P12" s="44">
        <f t="shared" si="1"/>
        <v>1300</v>
      </c>
      <c r="Q12" s="44">
        <f t="shared" si="2"/>
        <v>1300</v>
      </c>
      <c r="R12" s="44">
        <v>0</v>
      </c>
      <c r="S12" s="28"/>
      <c r="T12" s="30"/>
      <c r="U12" s="30"/>
      <c r="V12" s="30"/>
      <c r="W12" s="30"/>
      <c r="X12" s="30"/>
      <c r="Y12" s="30"/>
      <c r="Z12" s="30"/>
      <c r="AA12" s="30"/>
    </row>
    <row r="13" ht="29.15" customHeight="1" spans="1:27">
      <c r="A13" s="26">
        <v>7</v>
      </c>
      <c r="B13" s="27" t="s">
        <v>58</v>
      </c>
      <c r="C13" s="28"/>
      <c r="D13" s="26" t="s">
        <v>2333</v>
      </c>
      <c r="E13" s="29" t="s">
        <v>79</v>
      </c>
      <c r="F13" s="28" t="s">
        <v>73</v>
      </c>
      <c r="G13" s="26" t="s">
        <v>62</v>
      </c>
      <c r="H13" s="28" t="s">
        <v>80</v>
      </c>
      <c r="I13" s="11" t="s">
        <v>77</v>
      </c>
      <c r="J13" s="11">
        <v>78</v>
      </c>
      <c r="K13" s="28">
        <v>16</v>
      </c>
      <c r="L13" s="43">
        <f t="shared" si="0"/>
        <v>1248</v>
      </c>
      <c r="M13" s="26" t="s">
        <v>65</v>
      </c>
      <c r="N13" s="26"/>
      <c r="O13" s="26" t="s">
        <v>66</v>
      </c>
      <c r="P13" s="44">
        <f t="shared" si="1"/>
        <v>1248</v>
      </c>
      <c r="Q13" s="44">
        <f t="shared" si="2"/>
        <v>1248</v>
      </c>
      <c r="R13" s="44">
        <v>0</v>
      </c>
      <c r="S13" s="28"/>
      <c r="T13" s="30"/>
      <c r="U13" s="30"/>
      <c r="V13" s="30"/>
      <c r="W13" s="30"/>
      <c r="X13" s="30"/>
      <c r="Y13" s="30"/>
      <c r="Z13" s="30"/>
      <c r="AA13" s="30"/>
    </row>
    <row r="14" ht="29.15" customHeight="1" spans="1:27">
      <c r="A14" s="26">
        <v>8</v>
      </c>
      <c r="B14" s="27" t="s">
        <v>58</v>
      </c>
      <c r="C14" s="28"/>
      <c r="D14" s="26" t="s">
        <v>2333</v>
      </c>
      <c r="E14" s="29" t="s">
        <v>81</v>
      </c>
      <c r="F14" s="28" t="s">
        <v>82</v>
      </c>
      <c r="G14" s="26" t="s">
        <v>62</v>
      </c>
      <c r="H14" s="29" t="s">
        <v>81</v>
      </c>
      <c r="I14" s="11" t="s">
        <v>64</v>
      </c>
      <c r="J14" s="11">
        <v>5000</v>
      </c>
      <c r="K14" s="28">
        <v>5</v>
      </c>
      <c r="L14" s="43">
        <f t="shared" si="0"/>
        <v>25000</v>
      </c>
      <c r="M14" s="26" t="s">
        <v>65</v>
      </c>
      <c r="N14" s="26"/>
      <c r="O14" s="26" t="s">
        <v>66</v>
      </c>
      <c r="P14" s="44">
        <f t="shared" si="1"/>
        <v>25000</v>
      </c>
      <c r="Q14" s="44">
        <f t="shared" si="2"/>
        <v>25000</v>
      </c>
      <c r="R14" s="44">
        <v>0</v>
      </c>
      <c r="S14" s="28"/>
      <c r="T14" s="30"/>
      <c r="U14" s="30"/>
      <c r="V14" s="30"/>
      <c r="W14" s="30"/>
      <c r="X14" s="30"/>
      <c r="Y14" s="30"/>
      <c r="Z14" s="30"/>
      <c r="AA14" s="30"/>
    </row>
    <row r="15" ht="29.15" customHeight="1" spans="1:27">
      <c r="A15" s="26">
        <v>9</v>
      </c>
      <c r="B15" s="27" t="s">
        <v>58</v>
      </c>
      <c r="C15" s="28"/>
      <c r="D15" s="26" t="s">
        <v>2333</v>
      </c>
      <c r="E15" s="29" t="s">
        <v>83</v>
      </c>
      <c r="F15" s="28" t="s">
        <v>84</v>
      </c>
      <c r="G15" s="26" t="s">
        <v>62</v>
      </c>
      <c r="H15" s="29" t="s">
        <v>83</v>
      </c>
      <c r="I15" s="11" t="s">
        <v>64</v>
      </c>
      <c r="J15" s="11">
        <v>280</v>
      </c>
      <c r="K15" s="28">
        <v>10</v>
      </c>
      <c r="L15" s="43">
        <f t="shared" si="0"/>
        <v>2800</v>
      </c>
      <c r="M15" s="26" t="s">
        <v>65</v>
      </c>
      <c r="N15" s="26"/>
      <c r="O15" s="26" t="s">
        <v>66</v>
      </c>
      <c r="P15" s="44">
        <f t="shared" si="1"/>
        <v>2800</v>
      </c>
      <c r="Q15" s="44">
        <f t="shared" si="2"/>
        <v>2800</v>
      </c>
      <c r="R15" s="44">
        <v>0</v>
      </c>
      <c r="S15" s="28"/>
      <c r="T15" s="30"/>
      <c r="U15" s="30"/>
      <c r="V15" s="30"/>
      <c r="W15" s="30"/>
      <c r="X15" s="30"/>
      <c r="Y15" s="30"/>
      <c r="Z15" s="30"/>
      <c r="AA15" s="30"/>
    </row>
    <row r="16" ht="29.15" customHeight="1" spans="1:27">
      <c r="A16" s="26">
        <v>10</v>
      </c>
      <c r="B16" s="27" t="s">
        <v>58</v>
      </c>
      <c r="C16" s="28"/>
      <c r="D16" s="26" t="s">
        <v>2333</v>
      </c>
      <c r="E16" s="29" t="s">
        <v>85</v>
      </c>
      <c r="F16" s="11" t="s">
        <v>86</v>
      </c>
      <c r="G16" s="26" t="s">
        <v>62</v>
      </c>
      <c r="H16" s="29" t="s">
        <v>85</v>
      </c>
      <c r="I16" s="11" t="s">
        <v>64</v>
      </c>
      <c r="J16" s="11">
        <v>900</v>
      </c>
      <c r="K16" s="28">
        <v>5</v>
      </c>
      <c r="L16" s="43">
        <f t="shared" si="0"/>
        <v>4500</v>
      </c>
      <c r="M16" s="26" t="s">
        <v>65</v>
      </c>
      <c r="N16" s="26"/>
      <c r="O16" s="26" t="s">
        <v>66</v>
      </c>
      <c r="P16" s="44">
        <f t="shared" si="1"/>
        <v>4500</v>
      </c>
      <c r="Q16" s="44">
        <f t="shared" si="2"/>
        <v>4500</v>
      </c>
      <c r="R16" s="44">
        <v>0</v>
      </c>
      <c r="S16" s="11"/>
      <c r="T16" s="36"/>
      <c r="U16" s="11"/>
      <c r="V16" s="11"/>
      <c r="W16" s="11"/>
      <c r="X16" s="11"/>
      <c r="Y16" s="11"/>
      <c r="Z16" s="37"/>
      <c r="AA16" s="37"/>
    </row>
    <row r="17" ht="29.15" customHeight="1" spans="1:27">
      <c r="A17" s="26">
        <v>11</v>
      </c>
      <c r="B17" s="27" t="s">
        <v>58</v>
      </c>
      <c r="C17" s="28"/>
      <c r="D17" s="26" t="s">
        <v>2333</v>
      </c>
      <c r="E17" s="29" t="s">
        <v>87</v>
      </c>
      <c r="F17" s="28" t="s">
        <v>73</v>
      </c>
      <c r="G17" s="26" t="s">
        <v>62</v>
      </c>
      <c r="H17" s="29" t="s">
        <v>87</v>
      </c>
      <c r="I17" s="11" t="s">
        <v>75</v>
      </c>
      <c r="J17" s="11">
        <v>480</v>
      </c>
      <c r="K17" s="28">
        <v>10</v>
      </c>
      <c r="L17" s="43">
        <f t="shared" si="0"/>
        <v>4800</v>
      </c>
      <c r="M17" s="26" t="s">
        <v>65</v>
      </c>
      <c r="N17" s="26"/>
      <c r="O17" s="26" t="s">
        <v>66</v>
      </c>
      <c r="P17" s="44">
        <f t="shared" si="1"/>
        <v>4800</v>
      </c>
      <c r="Q17" s="44">
        <f t="shared" si="2"/>
        <v>4800</v>
      </c>
      <c r="R17" s="44">
        <v>0</v>
      </c>
      <c r="S17" s="11"/>
      <c r="T17" s="36"/>
      <c r="U17" s="11"/>
      <c r="V17" s="11"/>
      <c r="W17" s="11"/>
      <c r="X17" s="11"/>
      <c r="Y17" s="11"/>
      <c r="Z17" s="37"/>
      <c r="AA17" s="37"/>
    </row>
    <row r="18" ht="29.15" customHeight="1" spans="1:27">
      <c r="A18" s="26">
        <v>12</v>
      </c>
      <c r="B18" s="27" t="s">
        <v>58</v>
      </c>
      <c r="C18" s="28"/>
      <c r="D18" s="26" t="s">
        <v>2333</v>
      </c>
      <c r="E18" s="29" t="s">
        <v>88</v>
      </c>
      <c r="F18" s="28" t="s">
        <v>73</v>
      </c>
      <c r="G18" s="26" t="s">
        <v>62</v>
      </c>
      <c r="H18" s="29" t="s">
        <v>88</v>
      </c>
      <c r="I18" s="11" t="s">
        <v>89</v>
      </c>
      <c r="J18" s="11">
        <v>270</v>
      </c>
      <c r="K18" s="28">
        <v>10</v>
      </c>
      <c r="L18" s="43">
        <f t="shared" si="0"/>
        <v>2700</v>
      </c>
      <c r="M18" s="26" t="s">
        <v>65</v>
      </c>
      <c r="N18" s="26"/>
      <c r="O18" s="26" t="s">
        <v>66</v>
      </c>
      <c r="P18" s="44">
        <f t="shared" si="1"/>
        <v>2700</v>
      </c>
      <c r="Q18" s="44">
        <f t="shared" si="2"/>
        <v>2700</v>
      </c>
      <c r="R18" s="44">
        <v>0</v>
      </c>
      <c r="S18" s="11"/>
      <c r="T18" s="36"/>
      <c r="U18" s="11"/>
      <c r="V18" s="11"/>
      <c r="W18" s="11"/>
      <c r="X18" s="11"/>
      <c r="Y18" s="11"/>
      <c r="Z18" s="37"/>
      <c r="AA18" s="37"/>
    </row>
    <row r="19" ht="29.15" customHeight="1" spans="1:27">
      <c r="A19" s="26">
        <v>13</v>
      </c>
      <c r="B19" s="27" t="s">
        <v>58</v>
      </c>
      <c r="C19" s="28"/>
      <c r="D19" s="26" t="s">
        <v>2333</v>
      </c>
      <c r="E19" s="29" t="s">
        <v>90</v>
      </c>
      <c r="F19" s="28" t="s">
        <v>73</v>
      </c>
      <c r="G19" s="26" t="s">
        <v>62</v>
      </c>
      <c r="H19" s="29" t="s">
        <v>90</v>
      </c>
      <c r="I19" s="11" t="s">
        <v>75</v>
      </c>
      <c r="J19" s="11">
        <v>300</v>
      </c>
      <c r="K19" s="28">
        <v>10</v>
      </c>
      <c r="L19" s="43">
        <f t="shared" si="0"/>
        <v>3000</v>
      </c>
      <c r="M19" s="26" t="s">
        <v>65</v>
      </c>
      <c r="N19" s="26"/>
      <c r="O19" s="26" t="s">
        <v>66</v>
      </c>
      <c r="P19" s="44">
        <f t="shared" si="1"/>
        <v>3000</v>
      </c>
      <c r="Q19" s="44">
        <f t="shared" si="2"/>
        <v>3000</v>
      </c>
      <c r="R19" s="44">
        <v>0</v>
      </c>
      <c r="S19" s="11"/>
      <c r="T19" s="36"/>
      <c r="U19" s="11"/>
      <c r="V19" s="11"/>
      <c r="W19" s="11"/>
      <c r="X19" s="11"/>
      <c r="Y19" s="11"/>
      <c r="Z19" s="37"/>
      <c r="AA19" s="37"/>
    </row>
    <row r="20" ht="29.15" customHeight="1" spans="1:27">
      <c r="A20" s="26">
        <v>14</v>
      </c>
      <c r="B20" s="27" t="s">
        <v>58</v>
      </c>
      <c r="C20" s="28"/>
      <c r="D20" s="26" t="s">
        <v>2333</v>
      </c>
      <c r="E20" s="29" t="s">
        <v>91</v>
      </c>
      <c r="F20" s="28" t="s">
        <v>73</v>
      </c>
      <c r="G20" s="26" t="s">
        <v>62</v>
      </c>
      <c r="H20" s="29" t="s">
        <v>91</v>
      </c>
      <c r="I20" s="11" t="s">
        <v>92</v>
      </c>
      <c r="J20" s="11">
        <v>500</v>
      </c>
      <c r="K20" s="28">
        <v>5</v>
      </c>
      <c r="L20" s="43">
        <f t="shared" si="0"/>
        <v>2500</v>
      </c>
      <c r="M20" s="26" t="s">
        <v>65</v>
      </c>
      <c r="N20" s="26"/>
      <c r="O20" s="26" t="s">
        <v>66</v>
      </c>
      <c r="P20" s="44">
        <f t="shared" si="1"/>
        <v>2500</v>
      </c>
      <c r="Q20" s="44">
        <f t="shared" si="2"/>
        <v>2500</v>
      </c>
      <c r="R20" s="44">
        <v>0</v>
      </c>
      <c r="S20" s="11"/>
      <c r="T20" s="36"/>
      <c r="U20" s="11"/>
      <c r="V20" s="11"/>
      <c r="W20" s="11"/>
      <c r="X20" s="11"/>
      <c r="Y20" s="11"/>
      <c r="Z20" s="37"/>
      <c r="AA20" s="37"/>
    </row>
    <row r="21" ht="29.15" customHeight="1" spans="1:27">
      <c r="A21" s="26">
        <v>15</v>
      </c>
      <c r="B21" s="27" t="s">
        <v>58</v>
      </c>
      <c r="C21" s="28"/>
      <c r="D21" s="26" t="s">
        <v>2333</v>
      </c>
      <c r="E21" s="29" t="s">
        <v>93</v>
      </c>
      <c r="F21" s="11"/>
      <c r="G21" s="26" t="s">
        <v>94</v>
      </c>
      <c r="H21" s="29" t="s">
        <v>93</v>
      </c>
      <c r="I21" s="11" t="s">
        <v>95</v>
      </c>
      <c r="J21" s="11">
        <v>30000</v>
      </c>
      <c r="K21" s="28">
        <v>1</v>
      </c>
      <c r="L21" s="43">
        <f t="shared" si="0"/>
        <v>30000</v>
      </c>
      <c r="M21" s="26" t="s">
        <v>65</v>
      </c>
      <c r="N21" s="26"/>
      <c r="O21" s="26" t="s">
        <v>66</v>
      </c>
      <c r="P21" s="44">
        <f t="shared" si="1"/>
        <v>30000</v>
      </c>
      <c r="Q21" s="44">
        <f t="shared" si="2"/>
        <v>30000</v>
      </c>
      <c r="R21" s="44">
        <v>0</v>
      </c>
      <c r="S21" s="11"/>
      <c r="T21" s="36"/>
      <c r="U21" s="11"/>
      <c r="V21" s="11"/>
      <c r="W21" s="11"/>
      <c r="X21" s="11"/>
      <c r="Y21" s="11"/>
      <c r="Z21" s="37"/>
      <c r="AA21" s="37"/>
    </row>
    <row r="22" ht="29.15" customHeight="1" spans="1:27">
      <c r="A22" s="26">
        <v>16</v>
      </c>
      <c r="B22" s="27" t="s">
        <v>58</v>
      </c>
      <c r="C22" s="28"/>
      <c r="D22" s="26" t="s">
        <v>2333</v>
      </c>
      <c r="E22" s="28" t="s">
        <v>96</v>
      </c>
      <c r="F22" s="28" t="s">
        <v>61</v>
      </c>
      <c r="G22" s="26" t="s">
        <v>62</v>
      </c>
      <c r="H22" s="28" t="s">
        <v>97</v>
      </c>
      <c r="I22" s="28" t="s">
        <v>64</v>
      </c>
      <c r="J22" s="28">
        <v>4800</v>
      </c>
      <c r="K22" s="28">
        <v>3</v>
      </c>
      <c r="L22" s="43">
        <f t="shared" si="0"/>
        <v>14400</v>
      </c>
      <c r="M22" s="26" t="s">
        <v>65</v>
      </c>
      <c r="N22" s="26"/>
      <c r="O22" s="26" t="s">
        <v>66</v>
      </c>
      <c r="P22" s="44">
        <f t="shared" si="1"/>
        <v>14400</v>
      </c>
      <c r="Q22" s="44">
        <f t="shared" si="2"/>
        <v>14400</v>
      </c>
      <c r="R22" s="44">
        <v>0</v>
      </c>
      <c r="S22" s="11"/>
      <c r="T22" s="36"/>
      <c r="U22" s="11"/>
      <c r="V22" s="11"/>
      <c r="W22" s="11"/>
      <c r="X22" s="11"/>
      <c r="Y22" s="11"/>
      <c r="Z22" s="37"/>
      <c r="AA22" s="37"/>
    </row>
    <row r="23" ht="29.15" customHeight="1" spans="1:27">
      <c r="A23" s="26">
        <v>17</v>
      </c>
      <c r="B23" s="27" t="s">
        <v>58</v>
      </c>
      <c r="C23" s="28"/>
      <c r="D23" s="26" t="s">
        <v>2333</v>
      </c>
      <c r="E23" s="28" t="s">
        <v>98</v>
      </c>
      <c r="F23" s="11"/>
      <c r="G23" s="26" t="s">
        <v>62</v>
      </c>
      <c r="H23" s="28" t="s">
        <v>99</v>
      </c>
      <c r="I23" s="28" t="s">
        <v>64</v>
      </c>
      <c r="J23" s="28">
        <v>6000</v>
      </c>
      <c r="K23" s="28">
        <v>2</v>
      </c>
      <c r="L23" s="43">
        <f t="shared" si="0"/>
        <v>12000</v>
      </c>
      <c r="M23" s="26" t="s">
        <v>65</v>
      </c>
      <c r="N23" s="26"/>
      <c r="O23" s="26" t="s">
        <v>66</v>
      </c>
      <c r="P23" s="44">
        <f t="shared" si="1"/>
        <v>12000</v>
      </c>
      <c r="Q23" s="44">
        <f t="shared" si="2"/>
        <v>12000</v>
      </c>
      <c r="R23" s="44">
        <v>0</v>
      </c>
      <c r="S23" s="11"/>
      <c r="T23" s="36"/>
      <c r="U23" s="11"/>
      <c r="V23" s="11"/>
      <c r="W23" s="11"/>
      <c r="X23" s="11"/>
      <c r="Y23" s="11"/>
      <c r="Z23" s="37"/>
      <c r="AA23" s="37"/>
    </row>
    <row r="24" ht="29.15" customHeight="1" spans="1:27">
      <c r="A24" s="26">
        <v>18</v>
      </c>
      <c r="B24" s="27" t="s">
        <v>58</v>
      </c>
      <c r="C24" s="28"/>
      <c r="D24" s="26" t="s">
        <v>2333</v>
      </c>
      <c r="E24" s="28" t="s">
        <v>100</v>
      </c>
      <c r="F24" s="11"/>
      <c r="G24" s="26" t="s">
        <v>62</v>
      </c>
      <c r="H24" s="28" t="s">
        <v>101</v>
      </c>
      <c r="I24" s="28" t="s">
        <v>102</v>
      </c>
      <c r="J24" s="28">
        <v>2</v>
      </c>
      <c r="K24" s="28">
        <v>1000</v>
      </c>
      <c r="L24" s="43">
        <f t="shared" si="0"/>
        <v>2000</v>
      </c>
      <c r="M24" s="26" t="s">
        <v>65</v>
      </c>
      <c r="N24" s="26"/>
      <c r="O24" s="26" t="s">
        <v>66</v>
      </c>
      <c r="P24" s="44">
        <f t="shared" si="1"/>
        <v>2000</v>
      </c>
      <c r="Q24" s="44">
        <f t="shared" si="2"/>
        <v>2000</v>
      </c>
      <c r="R24" s="44">
        <v>0</v>
      </c>
      <c r="S24" s="11"/>
      <c r="T24" s="36"/>
      <c r="U24" s="11"/>
      <c r="V24" s="11"/>
      <c r="W24" s="11"/>
      <c r="X24" s="11"/>
      <c r="Y24" s="11"/>
      <c r="Z24" s="37"/>
      <c r="AA24" s="37"/>
    </row>
    <row r="25" ht="29.15" customHeight="1" spans="1:27">
      <c r="A25" s="26">
        <v>19</v>
      </c>
      <c r="B25" s="27" t="s">
        <v>58</v>
      </c>
      <c r="C25" s="28"/>
      <c r="D25" s="26" t="s">
        <v>2333</v>
      </c>
      <c r="E25" s="28" t="s">
        <v>103</v>
      </c>
      <c r="F25" s="11"/>
      <c r="G25" s="26" t="s">
        <v>62</v>
      </c>
      <c r="H25" s="28" t="s">
        <v>104</v>
      </c>
      <c r="I25" s="28" t="s">
        <v>105</v>
      </c>
      <c r="J25" s="28">
        <v>1000</v>
      </c>
      <c r="K25" s="28">
        <v>1</v>
      </c>
      <c r="L25" s="43">
        <f t="shared" si="0"/>
        <v>1000</v>
      </c>
      <c r="M25" s="26" t="s">
        <v>65</v>
      </c>
      <c r="N25" s="26"/>
      <c r="O25" s="26" t="s">
        <v>66</v>
      </c>
      <c r="P25" s="44">
        <f t="shared" si="1"/>
        <v>1000</v>
      </c>
      <c r="Q25" s="44">
        <f t="shared" si="2"/>
        <v>1000</v>
      </c>
      <c r="R25" s="44">
        <v>0</v>
      </c>
      <c r="S25" s="11"/>
      <c r="T25" s="36"/>
      <c r="U25" s="11"/>
      <c r="V25" s="11"/>
      <c r="W25" s="11"/>
      <c r="X25" s="11"/>
      <c r="Y25" s="11"/>
      <c r="Z25" s="37"/>
      <c r="AA25" s="37"/>
    </row>
    <row r="26" ht="29.15" customHeight="1" spans="1:27">
      <c r="A26" s="26">
        <v>20</v>
      </c>
      <c r="B26" s="27" t="s">
        <v>58</v>
      </c>
      <c r="C26" s="28"/>
      <c r="D26" s="26" t="s">
        <v>2333</v>
      </c>
      <c r="E26" s="28" t="s">
        <v>106</v>
      </c>
      <c r="F26" s="11"/>
      <c r="G26" s="26" t="s">
        <v>62</v>
      </c>
      <c r="H26" s="28" t="s">
        <v>107</v>
      </c>
      <c r="I26" s="28" t="s">
        <v>75</v>
      </c>
      <c r="J26" s="28">
        <v>600</v>
      </c>
      <c r="K26" s="28">
        <v>1</v>
      </c>
      <c r="L26" s="43">
        <f t="shared" si="0"/>
        <v>600</v>
      </c>
      <c r="M26" s="26" t="s">
        <v>65</v>
      </c>
      <c r="N26" s="26"/>
      <c r="O26" s="26" t="s">
        <v>66</v>
      </c>
      <c r="P26" s="44">
        <f t="shared" si="1"/>
        <v>600</v>
      </c>
      <c r="Q26" s="44">
        <f t="shared" si="2"/>
        <v>600</v>
      </c>
      <c r="R26" s="44">
        <v>0</v>
      </c>
      <c r="S26" s="11"/>
      <c r="T26" s="36"/>
      <c r="U26" s="11"/>
      <c r="V26" s="11"/>
      <c r="W26" s="11"/>
      <c r="X26" s="11"/>
      <c r="Y26" s="11"/>
      <c r="Z26" s="37"/>
      <c r="AA26" s="37"/>
    </row>
    <row r="27" ht="29.15" customHeight="1" spans="1:27">
      <c r="A27" s="26">
        <v>21</v>
      </c>
      <c r="B27" s="27" t="s">
        <v>58</v>
      </c>
      <c r="C27" s="28"/>
      <c r="D27" s="26" t="s">
        <v>2333</v>
      </c>
      <c r="E27" s="28" t="s">
        <v>108</v>
      </c>
      <c r="F27" s="11"/>
      <c r="G27" s="26" t="s">
        <v>62</v>
      </c>
      <c r="H27" s="28" t="s">
        <v>109</v>
      </c>
      <c r="I27" s="28" t="s">
        <v>75</v>
      </c>
      <c r="J27" s="28">
        <v>480</v>
      </c>
      <c r="K27" s="28">
        <v>2</v>
      </c>
      <c r="L27" s="43">
        <f t="shared" si="0"/>
        <v>960</v>
      </c>
      <c r="M27" s="26" t="s">
        <v>65</v>
      </c>
      <c r="N27" s="26"/>
      <c r="O27" s="26" t="s">
        <v>66</v>
      </c>
      <c r="P27" s="44">
        <f t="shared" si="1"/>
        <v>960</v>
      </c>
      <c r="Q27" s="44">
        <f t="shared" si="2"/>
        <v>960</v>
      </c>
      <c r="R27" s="44">
        <v>0</v>
      </c>
      <c r="S27" s="11"/>
      <c r="T27" s="36"/>
      <c r="U27" s="11"/>
      <c r="V27" s="11"/>
      <c r="W27" s="11"/>
      <c r="X27" s="11"/>
      <c r="Y27" s="11"/>
      <c r="Z27" s="37"/>
      <c r="AA27" s="37"/>
    </row>
    <row r="28" ht="29.15" customHeight="1" spans="1:27">
      <c r="A28" s="26">
        <v>22</v>
      </c>
      <c r="B28" s="27" t="s">
        <v>58</v>
      </c>
      <c r="C28" s="28"/>
      <c r="D28" s="26" t="s">
        <v>2333</v>
      </c>
      <c r="E28" s="28" t="s">
        <v>110</v>
      </c>
      <c r="F28" s="11"/>
      <c r="G28" s="26" t="s">
        <v>62</v>
      </c>
      <c r="H28" s="28" t="s">
        <v>111</v>
      </c>
      <c r="I28" s="28" t="s">
        <v>64</v>
      </c>
      <c r="J28" s="28">
        <v>6480</v>
      </c>
      <c r="K28" s="28">
        <v>1</v>
      </c>
      <c r="L28" s="43">
        <f t="shared" si="0"/>
        <v>6480</v>
      </c>
      <c r="M28" s="26" t="s">
        <v>65</v>
      </c>
      <c r="N28" s="26"/>
      <c r="O28" s="26" t="s">
        <v>66</v>
      </c>
      <c r="P28" s="44">
        <f t="shared" si="1"/>
        <v>6480</v>
      </c>
      <c r="Q28" s="44">
        <f t="shared" si="2"/>
        <v>6480</v>
      </c>
      <c r="R28" s="44">
        <v>0</v>
      </c>
      <c r="S28" s="11"/>
      <c r="T28" s="36"/>
      <c r="U28" s="11"/>
      <c r="V28" s="11"/>
      <c r="W28" s="11"/>
      <c r="X28" s="11"/>
      <c r="Y28" s="11"/>
      <c r="Z28" s="37"/>
      <c r="AA28" s="37"/>
    </row>
    <row r="29" ht="29.15" customHeight="1" spans="1:27">
      <c r="A29" s="26">
        <v>23</v>
      </c>
      <c r="B29" s="27" t="s">
        <v>58</v>
      </c>
      <c r="C29" s="28"/>
      <c r="D29" s="26" t="s">
        <v>2333</v>
      </c>
      <c r="E29" s="28" t="s">
        <v>112</v>
      </c>
      <c r="F29" s="11"/>
      <c r="G29" s="26" t="s">
        <v>62</v>
      </c>
      <c r="H29" s="28" t="s">
        <v>113</v>
      </c>
      <c r="I29" s="28" t="s">
        <v>114</v>
      </c>
      <c r="J29" s="30">
        <v>260</v>
      </c>
      <c r="K29" s="28">
        <v>3</v>
      </c>
      <c r="L29" s="43">
        <f t="shared" si="0"/>
        <v>780</v>
      </c>
      <c r="M29" s="26" t="s">
        <v>65</v>
      </c>
      <c r="N29" s="26"/>
      <c r="O29" s="26" t="s">
        <v>66</v>
      </c>
      <c r="P29" s="44">
        <f t="shared" si="1"/>
        <v>780</v>
      </c>
      <c r="Q29" s="44">
        <f t="shared" si="2"/>
        <v>780</v>
      </c>
      <c r="R29" s="44">
        <v>0</v>
      </c>
      <c r="S29" s="11"/>
      <c r="T29" s="36"/>
      <c r="U29" s="11"/>
      <c r="V29" s="11"/>
      <c r="W29" s="11"/>
      <c r="X29" s="11"/>
      <c r="Y29" s="11"/>
      <c r="Z29" s="37"/>
      <c r="AA29" s="37"/>
    </row>
    <row r="30" ht="29.15" customHeight="1" spans="1:27">
      <c r="A30" s="26">
        <v>24</v>
      </c>
      <c r="B30" s="27" t="s">
        <v>58</v>
      </c>
      <c r="C30" s="28"/>
      <c r="D30" s="26" t="s">
        <v>2333</v>
      </c>
      <c r="E30" s="28" t="s">
        <v>115</v>
      </c>
      <c r="F30" s="11" t="s">
        <v>116</v>
      </c>
      <c r="G30" s="26" t="s">
        <v>62</v>
      </c>
      <c r="H30" s="28" t="s">
        <v>117</v>
      </c>
      <c r="I30" s="28" t="s">
        <v>64</v>
      </c>
      <c r="J30" s="28">
        <v>4980</v>
      </c>
      <c r="K30" s="28">
        <v>2</v>
      </c>
      <c r="L30" s="43">
        <f t="shared" si="0"/>
        <v>9960</v>
      </c>
      <c r="M30" s="26" t="s">
        <v>65</v>
      </c>
      <c r="N30" s="26"/>
      <c r="O30" s="26" t="s">
        <v>66</v>
      </c>
      <c r="P30" s="44">
        <f t="shared" si="1"/>
        <v>9960</v>
      </c>
      <c r="Q30" s="44">
        <f t="shared" si="2"/>
        <v>9960</v>
      </c>
      <c r="R30" s="44">
        <v>0</v>
      </c>
      <c r="S30" s="11"/>
      <c r="T30" s="36"/>
      <c r="U30" s="11"/>
      <c r="V30" s="11"/>
      <c r="W30" s="11"/>
      <c r="X30" s="11"/>
      <c r="Y30" s="11"/>
      <c r="Z30" s="37"/>
      <c r="AA30" s="37"/>
    </row>
    <row r="31" ht="29.15" customHeight="1" spans="1:27">
      <c r="A31" s="26">
        <v>25</v>
      </c>
      <c r="B31" s="27" t="s">
        <v>58</v>
      </c>
      <c r="C31" s="28"/>
      <c r="D31" s="26" t="s">
        <v>2333</v>
      </c>
      <c r="E31" s="28" t="s">
        <v>118</v>
      </c>
      <c r="F31" s="11" t="s">
        <v>119</v>
      </c>
      <c r="G31" s="26" t="s">
        <v>62</v>
      </c>
      <c r="H31" s="28" t="s">
        <v>120</v>
      </c>
      <c r="I31" s="28" t="s">
        <v>64</v>
      </c>
      <c r="J31" s="28">
        <v>880</v>
      </c>
      <c r="K31" s="28">
        <v>2</v>
      </c>
      <c r="L31" s="43">
        <f t="shared" si="0"/>
        <v>1760</v>
      </c>
      <c r="M31" s="26" t="s">
        <v>65</v>
      </c>
      <c r="N31" s="26"/>
      <c r="O31" s="26" t="s">
        <v>66</v>
      </c>
      <c r="P31" s="44">
        <f t="shared" si="1"/>
        <v>1760</v>
      </c>
      <c r="Q31" s="44">
        <f t="shared" si="2"/>
        <v>1760</v>
      </c>
      <c r="R31" s="44">
        <v>0</v>
      </c>
      <c r="S31" s="11"/>
      <c r="T31" s="36"/>
      <c r="U31" s="11"/>
      <c r="V31" s="11"/>
      <c r="W31" s="11"/>
      <c r="X31" s="11"/>
      <c r="Y31" s="11"/>
      <c r="Z31" s="37"/>
      <c r="AA31" s="37"/>
    </row>
    <row r="32" ht="29.15" customHeight="1" spans="1:27">
      <c r="A32" s="26">
        <v>26</v>
      </c>
      <c r="B32" s="27" t="s">
        <v>58</v>
      </c>
      <c r="C32" s="28"/>
      <c r="D32" s="26" t="s">
        <v>2333</v>
      </c>
      <c r="E32" s="28" t="s">
        <v>121</v>
      </c>
      <c r="F32" s="11"/>
      <c r="G32" s="26" t="s">
        <v>62</v>
      </c>
      <c r="H32" s="28" t="s">
        <v>122</v>
      </c>
      <c r="I32" s="28" t="s">
        <v>64</v>
      </c>
      <c r="J32" s="28">
        <v>1200</v>
      </c>
      <c r="K32" s="28">
        <v>1</v>
      </c>
      <c r="L32" s="43">
        <f t="shared" si="0"/>
        <v>1200</v>
      </c>
      <c r="M32" s="26" t="s">
        <v>65</v>
      </c>
      <c r="N32" s="26"/>
      <c r="O32" s="26" t="s">
        <v>66</v>
      </c>
      <c r="P32" s="44">
        <f t="shared" si="1"/>
        <v>1200</v>
      </c>
      <c r="Q32" s="44">
        <f t="shared" si="2"/>
        <v>1200</v>
      </c>
      <c r="R32" s="44">
        <v>0</v>
      </c>
      <c r="S32" s="11"/>
      <c r="T32" s="36"/>
      <c r="U32" s="11"/>
      <c r="V32" s="11"/>
      <c r="W32" s="11"/>
      <c r="X32" s="11"/>
      <c r="Y32" s="11"/>
      <c r="Z32" s="37"/>
      <c r="AA32" s="37"/>
    </row>
    <row r="33" ht="29.15" customHeight="1" spans="1:27">
      <c r="A33" s="26">
        <v>27</v>
      </c>
      <c r="B33" s="27" t="s">
        <v>58</v>
      </c>
      <c r="C33" s="28"/>
      <c r="D33" s="26" t="s">
        <v>2333</v>
      </c>
      <c r="E33" s="11" t="s">
        <v>123</v>
      </c>
      <c r="F33" s="11"/>
      <c r="G33" s="26" t="s">
        <v>62</v>
      </c>
      <c r="H33" s="11" t="s">
        <v>123</v>
      </c>
      <c r="I33" s="11" t="s">
        <v>75</v>
      </c>
      <c r="J33" s="11">
        <v>120</v>
      </c>
      <c r="K33" s="28">
        <v>20</v>
      </c>
      <c r="L33" s="43">
        <f t="shared" si="0"/>
        <v>2400</v>
      </c>
      <c r="M33" s="26" t="s">
        <v>65</v>
      </c>
      <c r="N33" s="26"/>
      <c r="O33" s="26" t="s">
        <v>66</v>
      </c>
      <c r="P33" s="44">
        <f t="shared" si="1"/>
        <v>2400</v>
      </c>
      <c r="Q33" s="44">
        <f t="shared" si="2"/>
        <v>2400</v>
      </c>
      <c r="R33" s="44">
        <v>0</v>
      </c>
      <c r="S33" s="11"/>
      <c r="T33" s="36"/>
      <c r="U33" s="11"/>
      <c r="V33" s="11"/>
      <c r="W33" s="11"/>
      <c r="X33" s="11"/>
      <c r="Y33" s="11"/>
      <c r="Z33" s="37"/>
      <c r="AA33" s="37"/>
    </row>
    <row r="34" ht="29.15" customHeight="1" spans="1:27">
      <c r="A34" s="26">
        <v>28</v>
      </c>
      <c r="B34" s="27" t="s">
        <v>58</v>
      </c>
      <c r="C34" s="28"/>
      <c r="D34" s="26" t="s">
        <v>2333</v>
      </c>
      <c r="E34" s="11" t="s">
        <v>124</v>
      </c>
      <c r="F34" s="11"/>
      <c r="G34" s="26" t="s">
        <v>62</v>
      </c>
      <c r="H34" s="11" t="s">
        <v>124</v>
      </c>
      <c r="I34" s="11" t="s">
        <v>125</v>
      </c>
      <c r="J34" s="11">
        <v>22</v>
      </c>
      <c r="K34" s="28">
        <v>100</v>
      </c>
      <c r="L34" s="43">
        <f t="shared" si="0"/>
        <v>2200</v>
      </c>
      <c r="M34" s="26" t="s">
        <v>65</v>
      </c>
      <c r="N34" s="26"/>
      <c r="O34" s="26" t="s">
        <v>66</v>
      </c>
      <c r="P34" s="44">
        <f t="shared" si="1"/>
        <v>2200</v>
      </c>
      <c r="Q34" s="44">
        <f t="shared" si="2"/>
        <v>2200</v>
      </c>
      <c r="R34" s="44">
        <v>0</v>
      </c>
      <c r="S34" s="11"/>
      <c r="T34" s="36"/>
      <c r="U34" s="11"/>
      <c r="V34" s="11"/>
      <c r="W34" s="11"/>
      <c r="X34" s="11"/>
      <c r="Y34" s="11"/>
      <c r="Z34" s="37"/>
      <c r="AA34" s="37"/>
    </row>
    <row r="35" ht="29.15" customHeight="1" spans="1:27">
      <c r="A35" s="26">
        <v>29</v>
      </c>
      <c r="B35" s="27" t="s">
        <v>58</v>
      </c>
      <c r="C35" s="28"/>
      <c r="D35" s="26" t="s">
        <v>2333</v>
      </c>
      <c r="E35" s="11" t="s">
        <v>126</v>
      </c>
      <c r="F35" s="11"/>
      <c r="G35" s="26" t="s">
        <v>62</v>
      </c>
      <c r="H35" s="11" t="s">
        <v>126</v>
      </c>
      <c r="I35" s="11" t="s">
        <v>127</v>
      </c>
      <c r="J35" s="11">
        <v>28</v>
      </c>
      <c r="K35" s="28">
        <v>40</v>
      </c>
      <c r="L35" s="43">
        <f t="shared" si="0"/>
        <v>1120</v>
      </c>
      <c r="M35" s="26" t="s">
        <v>65</v>
      </c>
      <c r="N35" s="26"/>
      <c r="O35" s="26" t="s">
        <v>66</v>
      </c>
      <c r="P35" s="44">
        <f t="shared" si="1"/>
        <v>1120</v>
      </c>
      <c r="Q35" s="44">
        <f t="shared" si="2"/>
        <v>1120</v>
      </c>
      <c r="R35" s="44">
        <v>0</v>
      </c>
      <c r="S35" s="11"/>
      <c r="T35" s="36"/>
      <c r="U35" s="11"/>
      <c r="V35" s="11"/>
      <c r="W35" s="11"/>
      <c r="X35" s="11"/>
      <c r="Y35" s="11"/>
      <c r="Z35" s="37"/>
      <c r="AA35" s="37"/>
    </row>
    <row r="36" ht="29.15" customHeight="1" spans="1:27">
      <c r="A36" s="26">
        <v>30</v>
      </c>
      <c r="B36" s="27" t="s">
        <v>58</v>
      </c>
      <c r="C36" s="28"/>
      <c r="D36" s="26" t="s">
        <v>2333</v>
      </c>
      <c r="E36" s="11" t="s">
        <v>128</v>
      </c>
      <c r="F36" s="11"/>
      <c r="G36" s="26" t="s">
        <v>62</v>
      </c>
      <c r="H36" s="11" t="s">
        <v>128</v>
      </c>
      <c r="I36" s="11" t="s">
        <v>129</v>
      </c>
      <c r="J36" s="11">
        <v>1.9</v>
      </c>
      <c r="K36" s="28">
        <v>850</v>
      </c>
      <c r="L36" s="43">
        <f t="shared" si="0"/>
        <v>1615</v>
      </c>
      <c r="M36" s="26" t="s">
        <v>65</v>
      </c>
      <c r="N36" s="26"/>
      <c r="O36" s="26" t="s">
        <v>66</v>
      </c>
      <c r="P36" s="44">
        <f t="shared" si="1"/>
        <v>1615</v>
      </c>
      <c r="Q36" s="44">
        <f t="shared" si="2"/>
        <v>1615</v>
      </c>
      <c r="R36" s="44">
        <v>0</v>
      </c>
      <c r="S36" s="11"/>
      <c r="T36" s="36"/>
      <c r="U36" s="11"/>
      <c r="V36" s="11"/>
      <c r="W36" s="11"/>
      <c r="X36" s="11"/>
      <c r="Y36" s="11"/>
      <c r="Z36" s="37"/>
      <c r="AA36" s="37"/>
    </row>
    <row r="37" ht="29.15" customHeight="1" spans="1:27">
      <c r="A37" s="26">
        <v>31</v>
      </c>
      <c r="B37" s="27" t="s">
        <v>58</v>
      </c>
      <c r="C37" s="28"/>
      <c r="D37" s="26" t="s">
        <v>2333</v>
      </c>
      <c r="E37" s="11" t="s">
        <v>130</v>
      </c>
      <c r="F37" s="11"/>
      <c r="G37" s="26" t="s">
        <v>62</v>
      </c>
      <c r="H37" s="11" t="s">
        <v>130</v>
      </c>
      <c r="I37" s="11" t="s">
        <v>129</v>
      </c>
      <c r="J37" s="11">
        <v>1.9</v>
      </c>
      <c r="K37" s="28">
        <v>450</v>
      </c>
      <c r="L37" s="43">
        <f t="shared" si="0"/>
        <v>855</v>
      </c>
      <c r="M37" s="26" t="s">
        <v>65</v>
      </c>
      <c r="N37" s="26"/>
      <c r="O37" s="26" t="s">
        <v>66</v>
      </c>
      <c r="P37" s="44">
        <f t="shared" si="1"/>
        <v>855</v>
      </c>
      <c r="Q37" s="44">
        <f t="shared" si="2"/>
        <v>855</v>
      </c>
      <c r="R37" s="44">
        <v>0</v>
      </c>
      <c r="S37" s="11"/>
      <c r="T37" s="36"/>
      <c r="U37" s="11"/>
      <c r="V37" s="11"/>
      <c r="W37" s="11"/>
      <c r="X37" s="11"/>
      <c r="Y37" s="11"/>
      <c r="Z37" s="37"/>
      <c r="AA37" s="37"/>
    </row>
    <row r="38" ht="29.15" customHeight="1" spans="1:27">
      <c r="A38" s="26">
        <v>32</v>
      </c>
      <c r="B38" s="27" t="s">
        <v>58</v>
      </c>
      <c r="C38" s="28"/>
      <c r="D38" s="26" t="s">
        <v>2333</v>
      </c>
      <c r="E38" s="11" t="s">
        <v>131</v>
      </c>
      <c r="F38" s="11"/>
      <c r="G38" s="26" t="s">
        <v>62</v>
      </c>
      <c r="H38" s="11" t="s">
        <v>131</v>
      </c>
      <c r="I38" s="11" t="s">
        <v>129</v>
      </c>
      <c r="J38" s="11">
        <v>12</v>
      </c>
      <c r="K38" s="28">
        <v>80</v>
      </c>
      <c r="L38" s="43">
        <f t="shared" si="0"/>
        <v>960</v>
      </c>
      <c r="M38" s="26" t="s">
        <v>65</v>
      </c>
      <c r="N38" s="26"/>
      <c r="O38" s="26" t="s">
        <v>66</v>
      </c>
      <c r="P38" s="44">
        <f t="shared" si="1"/>
        <v>960</v>
      </c>
      <c r="Q38" s="44">
        <f t="shared" si="2"/>
        <v>960</v>
      </c>
      <c r="R38" s="44">
        <v>0</v>
      </c>
      <c r="S38" s="11"/>
      <c r="T38" s="36"/>
      <c r="U38" s="11"/>
      <c r="V38" s="11"/>
      <c r="W38" s="11"/>
      <c r="X38" s="11"/>
      <c r="Y38" s="11"/>
      <c r="Z38" s="37"/>
      <c r="AA38" s="37"/>
    </row>
    <row r="39" ht="29.15" customHeight="1" spans="1:27">
      <c r="A39" s="26">
        <v>33</v>
      </c>
      <c r="B39" s="27" t="s">
        <v>58</v>
      </c>
      <c r="C39" s="28"/>
      <c r="D39" s="26" t="s">
        <v>2333</v>
      </c>
      <c r="E39" s="11" t="s">
        <v>132</v>
      </c>
      <c r="F39" s="11"/>
      <c r="G39" s="26" t="s">
        <v>62</v>
      </c>
      <c r="H39" s="11" t="s">
        <v>132</v>
      </c>
      <c r="I39" s="11" t="s">
        <v>125</v>
      </c>
      <c r="J39" s="11">
        <v>15.8</v>
      </c>
      <c r="K39" s="28">
        <v>100</v>
      </c>
      <c r="L39" s="43">
        <f t="shared" ref="L39:L70" si="3">SUM(K39*J39)</f>
        <v>1580</v>
      </c>
      <c r="M39" s="26" t="s">
        <v>65</v>
      </c>
      <c r="N39" s="26"/>
      <c r="O39" s="26" t="s">
        <v>66</v>
      </c>
      <c r="P39" s="44">
        <f t="shared" ref="P39:P73" si="4">SUM(L39)</f>
        <v>1580</v>
      </c>
      <c r="Q39" s="44">
        <f t="shared" ref="Q39:Q70" si="5">SUM(P39)</f>
        <v>1580</v>
      </c>
      <c r="R39" s="44">
        <v>0</v>
      </c>
      <c r="S39" s="11"/>
      <c r="T39" s="36"/>
      <c r="U39" s="11"/>
      <c r="V39" s="11"/>
      <c r="W39" s="11"/>
      <c r="X39" s="11"/>
      <c r="Y39" s="11"/>
      <c r="Z39" s="37"/>
      <c r="AA39" s="37"/>
    </row>
    <row r="40" ht="29.15" customHeight="1" spans="1:27">
      <c r="A40" s="26">
        <v>34</v>
      </c>
      <c r="B40" s="27" t="s">
        <v>58</v>
      </c>
      <c r="C40" s="28"/>
      <c r="D40" s="26" t="s">
        <v>2333</v>
      </c>
      <c r="E40" s="11" t="s">
        <v>133</v>
      </c>
      <c r="F40" s="11"/>
      <c r="G40" s="26" t="s">
        <v>62</v>
      </c>
      <c r="H40" s="11" t="s">
        <v>134</v>
      </c>
      <c r="I40" s="11" t="s">
        <v>102</v>
      </c>
      <c r="J40" s="11">
        <v>2.2</v>
      </c>
      <c r="K40" s="28">
        <v>1000</v>
      </c>
      <c r="L40" s="43">
        <f t="shared" si="3"/>
        <v>2200</v>
      </c>
      <c r="M40" s="26" t="s">
        <v>65</v>
      </c>
      <c r="N40" s="26"/>
      <c r="O40" s="26" t="s">
        <v>66</v>
      </c>
      <c r="P40" s="44">
        <f t="shared" si="4"/>
        <v>2200</v>
      </c>
      <c r="Q40" s="44">
        <f t="shared" si="5"/>
        <v>2200</v>
      </c>
      <c r="R40" s="44">
        <v>0</v>
      </c>
      <c r="S40" s="11"/>
      <c r="T40" s="36"/>
      <c r="U40" s="11"/>
      <c r="V40" s="11"/>
      <c r="W40" s="11"/>
      <c r="X40" s="11"/>
      <c r="Y40" s="11"/>
      <c r="Z40" s="37"/>
      <c r="AA40" s="37"/>
    </row>
    <row r="41" ht="29.15" customHeight="1" spans="1:27">
      <c r="A41" s="26">
        <v>35</v>
      </c>
      <c r="B41" s="27" t="s">
        <v>58</v>
      </c>
      <c r="C41" s="28"/>
      <c r="D41" s="26" t="s">
        <v>2333</v>
      </c>
      <c r="E41" s="11" t="s">
        <v>135</v>
      </c>
      <c r="F41" s="11"/>
      <c r="G41" s="26" t="s">
        <v>62</v>
      </c>
      <c r="H41" s="11" t="s">
        <v>135</v>
      </c>
      <c r="I41" s="11" t="s">
        <v>127</v>
      </c>
      <c r="J41" s="11">
        <v>39</v>
      </c>
      <c r="K41" s="28">
        <v>30</v>
      </c>
      <c r="L41" s="43">
        <f t="shared" si="3"/>
        <v>1170</v>
      </c>
      <c r="M41" s="26" t="s">
        <v>65</v>
      </c>
      <c r="N41" s="11"/>
      <c r="O41" s="26" t="s">
        <v>66</v>
      </c>
      <c r="P41" s="44">
        <f t="shared" si="4"/>
        <v>1170</v>
      </c>
      <c r="Q41" s="44">
        <f t="shared" si="5"/>
        <v>1170</v>
      </c>
      <c r="R41" s="44">
        <v>0</v>
      </c>
      <c r="S41" s="11"/>
      <c r="T41" s="36"/>
      <c r="U41" s="11"/>
      <c r="V41" s="11"/>
      <c r="W41" s="11"/>
      <c r="X41" s="11"/>
      <c r="Y41" s="11"/>
      <c r="Z41" s="37"/>
      <c r="AA41" s="37"/>
    </row>
    <row r="42" ht="29.15" customHeight="1" spans="1:27">
      <c r="A42" s="26">
        <v>36</v>
      </c>
      <c r="B42" s="27" t="s">
        <v>58</v>
      </c>
      <c r="C42" s="28"/>
      <c r="D42" s="26" t="s">
        <v>2333</v>
      </c>
      <c r="E42" s="11" t="s">
        <v>136</v>
      </c>
      <c r="F42" s="11"/>
      <c r="G42" s="26" t="s">
        <v>62</v>
      </c>
      <c r="H42" s="11" t="s">
        <v>136</v>
      </c>
      <c r="I42" s="11" t="s">
        <v>137</v>
      </c>
      <c r="J42" s="11">
        <v>68</v>
      </c>
      <c r="K42" s="28">
        <v>20</v>
      </c>
      <c r="L42" s="43">
        <f t="shared" si="3"/>
        <v>1360</v>
      </c>
      <c r="M42" s="26" t="s">
        <v>65</v>
      </c>
      <c r="N42" s="11"/>
      <c r="O42" s="26" t="s">
        <v>66</v>
      </c>
      <c r="P42" s="44">
        <f t="shared" si="4"/>
        <v>1360</v>
      </c>
      <c r="Q42" s="44">
        <f t="shared" si="5"/>
        <v>1360</v>
      </c>
      <c r="R42" s="44">
        <v>0</v>
      </c>
      <c r="S42" s="11"/>
      <c r="T42" s="36"/>
      <c r="U42" s="11"/>
      <c r="V42" s="11"/>
      <c r="W42" s="11"/>
      <c r="X42" s="11"/>
      <c r="Y42" s="11"/>
      <c r="Z42" s="37"/>
      <c r="AA42" s="37"/>
    </row>
    <row r="43" ht="29.15" customHeight="1" spans="1:27">
      <c r="A43" s="26">
        <v>37</v>
      </c>
      <c r="B43" s="27" t="s">
        <v>58</v>
      </c>
      <c r="C43" s="28"/>
      <c r="D43" s="26" t="s">
        <v>2333</v>
      </c>
      <c r="E43" s="11" t="s">
        <v>138</v>
      </c>
      <c r="F43" s="11" t="s">
        <v>139</v>
      </c>
      <c r="G43" s="26" t="s">
        <v>62</v>
      </c>
      <c r="H43" s="11" t="s">
        <v>138</v>
      </c>
      <c r="I43" s="11" t="s">
        <v>140</v>
      </c>
      <c r="J43" s="11">
        <v>180</v>
      </c>
      <c r="K43" s="28">
        <v>80</v>
      </c>
      <c r="L43" s="43">
        <f t="shared" si="3"/>
        <v>14400</v>
      </c>
      <c r="M43" s="26" t="s">
        <v>65</v>
      </c>
      <c r="N43" s="11"/>
      <c r="O43" s="26" t="s">
        <v>66</v>
      </c>
      <c r="P43" s="44">
        <f t="shared" si="4"/>
        <v>14400</v>
      </c>
      <c r="Q43" s="44">
        <f t="shared" si="5"/>
        <v>14400</v>
      </c>
      <c r="R43" s="44">
        <v>0</v>
      </c>
      <c r="S43" s="11"/>
      <c r="T43" s="36"/>
      <c r="U43" s="11"/>
      <c r="V43" s="11"/>
      <c r="W43" s="11"/>
      <c r="X43" s="11"/>
      <c r="Y43" s="11"/>
      <c r="Z43" s="37"/>
      <c r="AA43" s="37"/>
    </row>
    <row r="44" ht="29.15" customHeight="1" spans="1:27">
      <c r="A44" s="26">
        <v>38</v>
      </c>
      <c r="B44" s="27" t="s">
        <v>58</v>
      </c>
      <c r="C44" s="28"/>
      <c r="D44" s="26" t="s">
        <v>2333</v>
      </c>
      <c r="E44" s="11" t="s">
        <v>141</v>
      </c>
      <c r="F44" s="11" t="s">
        <v>139</v>
      </c>
      <c r="G44" s="26" t="s">
        <v>62</v>
      </c>
      <c r="H44" s="11" t="s">
        <v>141</v>
      </c>
      <c r="I44" s="11" t="s">
        <v>140</v>
      </c>
      <c r="J44" s="11">
        <v>380</v>
      </c>
      <c r="K44" s="28">
        <v>40</v>
      </c>
      <c r="L44" s="43">
        <f t="shared" si="3"/>
        <v>15200</v>
      </c>
      <c r="M44" s="26" t="s">
        <v>65</v>
      </c>
      <c r="N44" s="11"/>
      <c r="O44" s="26" t="s">
        <v>66</v>
      </c>
      <c r="P44" s="44">
        <f t="shared" si="4"/>
        <v>15200</v>
      </c>
      <c r="Q44" s="44">
        <f t="shared" si="5"/>
        <v>15200</v>
      </c>
      <c r="R44" s="44">
        <v>0</v>
      </c>
      <c r="S44" s="11"/>
      <c r="T44" s="36"/>
      <c r="U44" s="11"/>
      <c r="V44" s="11"/>
      <c r="W44" s="11"/>
      <c r="X44" s="11"/>
      <c r="Y44" s="11"/>
      <c r="Z44" s="37"/>
      <c r="AA44" s="37"/>
    </row>
    <row r="45" ht="29.15" customHeight="1" spans="1:27">
      <c r="A45" s="26">
        <v>39</v>
      </c>
      <c r="B45" s="27" t="s">
        <v>58</v>
      </c>
      <c r="C45" s="28"/>
      <c r="D45" s="26" t="s">
        <v>2333</v>
      </c>
      <c r="E45" s="11" t="s">
        <v>142</v>
      </c>
      <c r="F45" s="11" t="s">
        <v>139</v>
      </c>
      <c r="G45" s="26" t="s">
        <v>62</v>
      </c>
      <c r="H45" s="11" t="s">
        <v>142</v>
      </c>
      <c r="I45" s="11" t="s">
        <v>143</v>
      </c>
      <c r="J45" s="11">
        <v>310</v>
      </c>
      <c r="K45" s="28">
        <v>200</v>
      </c>
      <c r="L45" s="43">
        <f t="shared" si="3"/>
        <v>62000</v>
      </c>
      <c r="M45" s="26" t="s">
        <v>65</v>
      </c>
      <c r="N45" s="11"/>
      <c r="O45" s="26" t="s">
        <v>66</v>
      </c>
      <c r="P45" s="44">
        <f t="shared" si="4"/>
        <v>62000</v>
      </c>
      <c r="Q45" s="44">
        <f t="shared" si="5"/>
        <v>62000</v>
      </c>
      <c r="R45" s="44">
        <v>0</v>
      </c>
      <c r="S45" s="11"/>
      <c r="T45" s="36"/>
      <c r="U45" s="11"/>
      <c r="V45" s="11"/>
      <c r="W45" s="11"/>
      <c r="X45" s="11"/>
      <c r="Y45" s="11"/>
      <c r="Z45" s="37"/>
      <c r="AA45" s="37"/>
    </row>
    <row r="46" ht="29.15" customHeight="1" spans="1:27">
      <c r="A46" s="26">
        <v>40</v>
      </c>
      <c r="B46" s="27" t="s">
        <v>58</v>
      </c>
      <c r="C46" s="28"/>
      <c r="D46" s="26" t="s">
        <v>2333</v>
      </c>
      <c r="E46" s="11" t="s">
        <v>144</v>
      </c>
      <c r="F46" s="11" t="s">
        <v>139</v>
      </c>
      <c r="G46" s="26" t="s">
        <v>62</v>
      </c>
      <c r="H46" s="11" t="s">
        <v>144</v>
      </c>
      <c r="I46" s="11" t="s">
        <v>143</v>
      </c>
      <c r="J46" s="11">
        <v>310</v>
      </c>
      <c r="K46" s="28">
        <v>20</v>
      </c>
      <c r="L46" s="43">
        <f t="shared" si="3"/>
        <v>6200</v>
      </c>
      <c r="M46" s="26" t="s">
        <v>65</v>
      </c>
      <c r="N46" s="11"/>
      <c r="O46" s="26" t="s">
        <v>66</v>
      </c>
      <c r="P46" s="44">
        <f t="shared" si="4"/>
        <v>6200</v>
      </c>
      <c r="Q46" s="44">
        <f t="shared" si="5"/>
        <v>6200</v>
      </c>
      <c r="R46" s="44">
        <v>0</v>
      </c>
      <c r="S46" s="11"/>
      <c r="T46" s="36"/>
      <c r="U46" s="11"/>
      <c r="V46" s="11"/>
      <c r="W46" s="11"/>
      <c r="X46" s="11"/>
      <c r="Y46" s="11"/>
      <c r="Z46" s="37"/>
      <c r="AA46" s="37"/>
    </row>
    <row r="47" ht="29.15" customHeight="1" spans="1:27">
      <c r="A47" s="26">
        <v>41</v>
      </c>
      <c r="B47" s="27" t="s">
        <v>58</v>
      </c>
      <c r="C47" s="28"/>
      <c r="D47" s="26" t="s">
        <v>2333</v>
      </c>
      <c r="E47" s="11" t="s">
        <v>145</v>
      </c>
      <c r="F47" s="11" t="s">
        <v>139</v>
      </c>
      <c r="G47" s="26" t="s">
        <v>62</v>
      </c>
      <c r="H47" s="11" t="s">
        <v>145</v>
      </c>
      <c r="I47" s="11" t="s">
        <v>143</v>
      </c>
      <c r="J47" s="11">
        <v>200</v>
      </c>
      <c r="K47" s="28">
        <v>40</v>
      </c>
      <c r="L47" s="43">
        <f t="shared" si="3"/>
        <v>8000</v>
      </c>
      <c r="M47" s="26" t="s">
        <v>65</v>
      </c>
      <c r="N47" s="11"/>
      <c r="O47" s="26" t="s">
        <v>66</v>
      </c>
      <c r="P47" s="44">
        <f t="shared" si="4"/>
        <v>8000</v>
      </c>
      <c r="Q47" s="44">
        <f t="shared" si="5"/>
        <v>8000</v>
      </c>
      <c r="R47" s="44">
        <v>0</v>
      </c>
      <c r="S47" s="11"/>
      <c r="T47" s="36"/>
      <c r="U47" s="11"/>
      <c r="V47" s="11"/>
      <c r="W47" s="11"/>
      <c r="X47" s="11"/>
      <c r="Y47" s="11"/>
      <c r="Z47" s="37"/>
      <c r="AA47" s="37"/>
    </row>
    <row r="48" ht="29.15" customHeight="1" spans="1:27">
      <c r="A48" s="26">
        <v>42</v>
      </c>
      <c r="B48" s="27" t="s">
        <v>58</v>
      </c>
      <c r="C48" s="28"/>
      <c r="D48" s="26" t="s">
        <v>2333</v>
      </c>
      <c r="E48" s="11" t="s">
        <v>146</v>
      </c>
      <c r="F48" s="11"/>
      <c r="G48" s="26" t="s">
        <v>62</v>
      </c>
      <c r="H48" s="11" t="s">
        <v>146</v>
      </c>
      <c r="I48" s="11" t="s">
        <v>75</v>
      </c>
      <c r="J48" s="11">
        <v>70</v>
      </c>
      <c r="K48" s="28">
        <v>110</v>
      </c>
      <c r="L48" s="43">
        <f t="shared" si="3"/>
        <v>7700</v>
      </c>
      <c r="M48" s="26" t="s">
        <v>65</v>
      </c>
      <c r="N48" s="11"/>
      <c r="O48" s="26" t="s">
        <v>66</v>
      </c>
      <c r="P48" s="44">
        <f t="shared" si="4"/>
        <v>7700</v>
      </c>
      <c r="Q48" s="44">
        <f t="shared" si="5"/>
        <v>7700</v>
      </c>
      <c r="R48" s="44">
        <v>0</v>
      </c>
      <c r="S48" s="11"/>
      <c r="T48" s="36"/>
      <c r="U48" s="11"/>
      <c r="V48" s="11"/>
      <c r="W48" s="11"/>
      <c r="X48" s="11"/>
      <c r="Y48" s="11"/>
      <c r="Z48" s="37"/>
      <c r="AA48" s="37"/>
    </row>
    <row r="49" ht="29.15" customHeight="1" spans="1:27">
      <c r="A49" s="26">
        <v>43</v>
      </c>
      <c r="B49" s="27" t="s">
        <v>58</v>
      </c>
      <c r="C49" s="28"/>
      <c r="D49" s="26" t="s">
        <v>2333</v>
      </c>
      <c r="E49" s="11" t="s">
        <v>147</v>
      </c>
      <c r="F49" s="11"/>
      <c r="G49" s="26" t="s">
        <v>62</v>
      </c>
      <c r="H49" s="11" t="s">
        <v>147</v>
      </c>
      <c r="I49" s="11" t="s">
        <v>89</v>
      </c>
      <c r="J49" s="11">
        <v>1600</v>
      </c>
      <c r="K49" s="28">
        <v>1</v>
      </c>
      <c r="L49" s="43">
        <f t="shared" si="3"/>
        <v>1600</v>
      </c>
      <c r="M49" s="26" t="s">
        <v>65</v>
      </c>
      <c r="N49" s="11"/>
      <c r="O49" s="26" t="s">
        <v>66</v>
      </c>
      <c r="P49" s="44">
        <f t="shared" si="4"/>
        <v>1600</v>
      </c>
      <c r="Q49" s="44">
        <f t="shared" si="5"/>
        <v>1600</v>
      </c>
      <c r="R49" s="44">
        <v>0</v>
      </c>
      <c r="S49" s="11"/>
      <c r="T49" s="36"/>
      <c r="U49" s="11"/>
      <c r="V49" s="11"/>
      <c r="W49" s="11"/>
      <c r="X49" s="11"/>
      <c r="Y49" s="11"/>
      <c r="Z49" s="37"/>
      <c r="AA49" s="37"/>
    </row>
    <row r="50" ht="29.15" customHeight="1" spans="1:27">
      <c r="A50" s="26">
        <v>44</v>
      </c>
      <c r="B50" s="27" t="s">
        <v>58</v>
      </c>
      <c r="C50" s="28"/>
      <c r="D50" s="26" t="s">
        <v>2333</v>
      </c>
      <c r="E50" s="11" t="s">
        <v>148</v>
      </c>
      <c r="F50" s="11"/>
      <c r="G50" s="26" t="s">
        <v>62</v>
      </c>
      <c r="H50" s="11" t="s">
        <v>148</v>
      </c>
      <c r="I50" s="11" t="s">
        <v>127</v>
      </c>
      <c r="J50" s="11">
        <v>1280</v>
      </c>
      <c r="K50" s="28">
        <v>1</v>
      </c>
      <c r="L50" s="43">
        <f t="shared" si="3"/>
        <v>1280</v>
      </c>
      <c r="M50" s="26" t="s">
        <v>65</v>
      </c>
      <c r="N50" s="11"/>
      <c r="O50" s="26" t="s">
        <v>66</v>
      </c>
      <c r="P50" s="44">
        <f t="shared" si="4"/>
        <v>1280</v>
      </c>
      <c r="Q50" s="44">
        <f t="shared" si="5"/>
        <v>1280</v>
      </c>
      <c r="R50" s="44">
        <v>0</v>
      </c>
      <c r="S50" s="11"/>
      <c r="T50" s="36"/>
      <c r="U50" s="11"/>
      <c r="V50" s="11"/>
      <c r="W50" s="11"/>
      <c r="X50" s="11"/>
      <c r="Y50" s="11"/>
      <c r="Z50" s="37"/>
      <c r="AA50" s="37"/>
    </row>
    <row r="51" ht="29.15" customHeight="1" spans="1:27">
      <c r="A51" s="26">
        <v>45</v>
      </c>
      <c r="B51" s="27" t="s">
        <v>58</v>
      </c>
      <c r="C51" s="28"/>
      <c r="D51" s="26" t="s">
        <v>2333</v>
      </c>
      <c r="E51" s="11" t="s">
        <v>149</v>
      </c>
      <c r="F51" s="11"/>
      <c r="G51" s="26" t="s">
        <v>62</v>
      </c>
      <c r="H51" s="11" t="s">
        <v>149</v>
      </c>
      <c r="I51" s="11" t="s">
        <v>125</v>
      </c>
      <c r="J51" s="11">
        <v>800</v>
      </c>
      <c r="K51" s="28">
        <v>2</v>
      </c>
      <c r="L51" s="43">
        <f t="shared" si="3"/>
        <v>1600</v>
      </c>
      <c r="M51" s="26" t="s">
        <v>65</v>
      </c>
      <c r="N51" s="11"/>
      <c r="O51" s="26" t="s">
        <v>66</v>
      </c>
      <c r="P51" s="44">
        <f t="shared" si="4"/>
        <v>1600</v>
      </c>
      <c r="Q51" s="44">
        <f t="shared" si="5"/>
        <v>1600</v>
      </c>
      <c r="R51" s="44">
        <v>0</v>
      </c>
      <c r="S51" s="11"/>
      <c r="T51" s="36"/>
      <c r="U51" s="11"/>
      <c r="V51" s="11"/>
      <c r="W51" s="11"/>
      <c r="X51" s="11"/>
      <c r="Y51" s="11"/>
      <c r="Z51" s="37"/>
      <c r="AA51" s="37"/>
    </row>
    <row r="52" ht="29.15" customHeight="1" spans="1:27">
      <c r="A52" s="26">
        <v>46</v>
      </c>
      <c r="B52" s="27" t="s">
        <v>58</v>
      </c>
      <c r="C52" s="28"/>
      <c r="D52" s="26" t="s">
        <v>2333</v>
      </c>
      <c r="E52" s="11" t="s">
        <v>150</v>
      </c>
      <c r="F52" s="11"/>
      <c r="G52" s="26" t="s">
        <v>62</v>
      </c>
      <c r="H52" s="11" t="s">
        <v>150</v>
      </c>
      <c r="I52" s="11" t="s">
        <v>64</v>
      </c>
      <c r="J52" s="11">
        <v>5000</v>
      </c>
      <c r="K52" s="28">
        <v>2</v>
      </c>
      <c r="L52" s="43">
        <f t="shared" si="3"/>
        <v>10000</v>
      </c>
      <c r="M52" s="26" t="s">
        <v>65</v>
      </c>
      <c r="N52" s="11"/>
      <c r="O52" s="26" t="s">
        <v>66</v>
      </c>
      <c r="P52" s="44">
        <f t="shared" si="4"/>
        <v>10000</v>
      </c>
      <c r="Q52" s="44">
        <f t="shared" si="5"/>
        <v>10000</v>
      </c>
      <c r="R52" s="44">
        <v>0</v>
      </c>
      <c r="S52" s="11"/>
      <c r="T52" s="36"/>
      <c r="U52" s="11"/>
      <c r="V52" s="11"/>
      <c r="W52" s="11"/>
      <c r="X52" s="11"/>
      <c r="Y52" s="11"/>
      <c r="Z52" s="37"/>
      <c r="AA52" s="37"/>
    </row>
    <row r="53" ht="29.15" customHeight="1" spans="1:27">
      <c r="A53" s="26">
        <v>47</v>
      </c>
      <c r="B53" s="27" t="s">
        <v>58</v>
      </c>
      <c r="C53" s="28"/>
      <c r="D53" s="26" t="s">
        <v>2333</v>
      </c>
      <c r="E53" s="11" t="s">
        <v>151</v>
      </c>
      <c r="F53" s="11"/>
      <c r="G53" s="11" t="s">
        <v>94</v>
      </c>
      <c r="H53" s="11" t="s">
        <v>151</v>
      </c>
      <c r="I53" s="11" t="s">
        <v>152</v>
      </c>
      <c r="J53" s="36">
        <v>55000</v>
      </c>
      <c r="K53" s="11">
        <v>1</v>
      </c>
      <c r="L53" s="43">
        <f t="shared" si="3"/>
        <v>55000</v>
      </c>
      <c r="M53" s="26" t="s">
        <v>65</v>
      </c>
      <c r="N53" s="11"/>
      <c r="O53" s="26" t="s">
        <v>66</v>
      </c>
      <c r="P53" s="44">
        <f t="shared" si="4"/>
        <v>55000</v>
      </c>
      <c r="Q53" s="44">
        <f t="shared" si="5"/>
        <v>55000</v>
      </c>
      <c r="R53" s="44">
        <v>0</v>
      </c>
      <c r="S53" s="11"/>
      <c r="T53" s="36"/>
      <c r="U53" s="11"/>
      <c r="V53" s="11"/>
      <c r="W53" s="11"/>
      <c r="X53" s="11"/>
      <c r="Y53" s="11"/>
      <c r="Z53" s="37"/>
      <c r="AA53" s="37"/>
    </row>
    <row r="54" ht="29.15" customHeight="1" spans="1:27">
      <c r="A54" s="26">
        <v>48</v>
      </c>
      <c r="B54" s="27" t="s">
        <v>58</v>
      </c>
      <c r="C54" s="28"/>
      <c r="D54" s="26" t="s">
        <v>2333</v>
      </c>
      <c r="E54" s="11" t="s">
        <v>153</v>
      </c>
      <c r="F54" s="11"/>
      <c r="G54" s="11" t="s">
        <v>62</v>
      </c>
      <c r="H54" s="11" t="s">
        <v>153</v>
      </c>
      <c r="I54" s="11" t="s">
        <v>114</v>
      </c>
      <c r="J54" s="36">
        <v>180</v>
      </c>
      <c r="K54" s="11">
        <v>200</v>
      </c>
      <c r="L54" s="43">
        <f t="shared" si="3"/>
        <v>36000</v>
      </c>
      <c r="M54" s="26" t="s">
        <v>65</v>
      </c>
      <c r="N54" s="11"/>
      <c r="O54" s="26" t="s">
        <v>66</v>
      </c>
      <c r="P54" s="44">
        <f t="shared" si="4"/>
        <v>36000</v>
      </c>
      <c r="Q54" s="44">
        <f t="shared" si="5"/>
        <v>36000</v>
      </c>
      <c r="R54" s="44">
        <v>0</v>
      </c>
      <c r="S54" s="11"/>
      <c r="T54" s="36"/>
      <c r="U54" s="11"/>
      <c r="V54" s="11"/>
      <c r="W54" s="11"/>
      <c r="X54" s="11"/>
      <c r="Y54" s="11"/>
      <c r="Z54" s="37"/>
      <c r="AA54" s="37"/>
    </row>
    <row r="55" ht="29.15" customHeight="1" spans="1:27">
      <c r="A55" s="26">
        <v>49</v>
      </c>
      <c r="B55" s="27" t="s">
        <v>58</v>
      </c>
      <c r="C55" s="28"/>
      <c r="D55" s="26" t="s">
        <v>2333</v>
      </c>
      <c r="E55" s="11" t="s">
        <v>154</v>
      </c>
      <c r="F55" s="11"/>
      <c r="G55" s="11" t="s">
        <v>62</v>
      </c>
      <c r="H55" s="11" t="s">
        <v>154</v>
      </c>
      <c r="I55" s="11" t="s">
        <v>64</v>
      </c>
      <c r="J55" s="36">
        <v>6000</v>
      </c>
      <c r="K55" s="11">
        <v>10</v>
      </c>
      <c r="L55" s="43">
        <f t="shared" si="3"/>
        <v>60000</v>
      </c>
      <c r="M55" s="26" t="s">
        <v>65</v>
      </c>
      <c r="N55" s="11"/>
      <c r="O55" s="26" t="s">
        <v>66</v>
      </c>
      <c r="P55" s="44">
        <f t="shared" si="4"/>
        <v>60000</v>
      </c>
      <c r="Q55" s="44">
        <f t="shared" si="5"/>
        <v>60000</v>
      </c>
      <c r="R55" s="44">
        <v>0</v>
      </c>
      <c r="S55" s="11"/>
      <c r="T55" s="36"/>
      <c r="U55" s="11"/>
      <c r="V55" s="11"/>
      <c r="W55" s="11"/>
      <c r="X55" s="11"/>
      <c r="Y55" s="11"/>
      <c r="Z55" s="37"/>
      <c r="AA55" s="37"/>
    </row>
    <row r="56" ht="29.15" customHeight="1" spans="1:27">
      <c r="A56" s="26">
        <v>50</v>
      </c>
      <c r="B56" s="27" t="s">
        <v>58</v>
      </c>
      <c r="C56" s="28"/>
      <c r="D56" s="26" t="s">
        <v>2333</v>
      </c>
      <c r="E56" s="11" t="s">
        <v>155</v>
      </c>
      <c r="F56" s="11"/>
      <c r="G56" s="11" t="s">
        <v>62</v>
      </c>
      <c r="H56" s="11" t="s">
        <v>155</v>
      </c>
      <c r="I56" s="11" t="s">
        <v>95</v>
      </c>
      <c r="J56" s="36">
        <v>20000</v>
      </c>
      <c r="K56" s="11">
        <v>1</v>
      </c>
      <c r="L56" s="43">
        <f t="shared" si="3"/>
        <v>20000</v>
      </c>
      <c r="M56" s="26" t="s">
        <v>65</v>
      </c>
      <c r="N56" s="11"/>
      <c r="O56" s="26" t="s">
        <v>66</v>
      </c>
      <c r="P56" s="44">
        <f t="shared" si="4"/>
        <v>20000</v>
      </c>
      <c r="Q56" s="44">
        <f t="shared" si="5"/>
        <v>20000</v>
      </c>
      <c r="R56" s="44">
        <v>0</v>
      </c>
      <c r="S56" s="11"/>
      <c r="T56" s="36"/>
      <c r="U56" s="11"/>
      <c r="V56" s="11"/>
      <c r="W56" s="11"/>
      <c r="X56" s="11"/>
      <c r="Y56" s="11"/>
      <c r="Z56" s="37"/>
      <c r="AA56" s="37"/>
    </row>
    <row r="57" ht="29.15" customHeight="1" spans="1:27">
      <c r="A57" s="26">
        <v>51</v>
      </c>
      <c r="B57" s="27" t="s">
        <v>58</v>
      </c>
      <c r="C57" s="28"/>
      <c r="D57" s="26" t="s">
        <v>2333</v>
      </c>
      <c r="E57" s="11" t="s">
        <v>156</v>
      </c>
      <c r="F57" s="11"/>
      <c r="G57" s="11" t="s">
        <v>62</v>
      </c>
      <c r="H57" s="11" t="s">
        <v>156</v>
      </c>
      <c r="I57" s="11" t="s">
        <v>157</v>
      </c>
      <c r="J57" s="36">
        <v>20000</v>
      </c>
      <c r="K57" s="11">
        <v>1</v>
      </c>
      <c r="L57" s="43">
        <f t="shared" si="3"/>
        <v>20000</v>
      </c>
      <c r="M57" s="26" t="s">
        <v>65</v>
      </c>
      <c r="N57" s="11"/>
      <c r="O57" s="26" t="s">
        <v>66</v>
      </c>
      <c r="P57" s="44">
        <f t="shared" si="4"/>
        <v>20000</v>
      </c>
      <c r="Q57" s="44">
        <f t="shared" si="5"/>
        <v>20000</v>
      </c>
      <c r="R57" s="44">
        <v>0</v>
      </c>
      <c r="S57" s="11"/>
      <c r="T57" s="36"/>
      <c r="U57" s="11"/>
      <c r="V57" s="11"/>
      <c r="W57" s="11"/>
      <c r="X57" s="11"/>
      <c r="Y57" s="11"/>
      <c r="Z57" s="37"/>
      <c r="AA57" s="37"/>
    </row>
    <row r="58" ht="29.15" customHeight="1" spans="1:27">
      <c r="A58" s="26">
        <v>52</v>
      </c>
      <c r="B58" s="27" t="s">
        <v>58</v>
      </c>
      <c r="C58" s="28"/>
      <c r="D58" s="26" t="s">
        <v>2333</v>
      </c>
      <c r="E58" s="11" t="s">
        <v>158</v>
      </c>
      <c r="F58" s="11"/>
      <c r="G58" s="11" t="s">
        <v>62</v>
      </c>
      <c r="H58" s="11" t="s">
        <v>158</v>
      </c>
      <c r="I58" s="11" t="s">
        <v>102</v>
      </c>
      <c r="J58" s="36">
        <v>1000</v>
      </c>
      <c r="K58" s="11">
        <v>9</v>
      </c>
      <c r="L58" s="43">
        <f t="shared" si="3"/>
        <v>9000</v>
      </c>
      <c r="M58" s="26" t="s">
        <v>65</v>
      </c>
      <c r="N58" s="11"/>
      <c r="O58" s="26" t="s">
        <v>66</v>
      </c>
      <c r="P58" s="44">
        <f t="shared" si="4"/>
        <v>9000</v>
      </c>
      <c r="Q58" s="44">
        <f t="shared" si="5"/>
        <v>9000</v>
      </c>
      <c r="R58" s="44">
        <v>0</v>
      </c>
      <c r="S58" s="11"/>
      <c r="T58" s="36"/>
      <c r="U58" s="11"/>
      <c r="V58" s="11"/>
      <c r="W58" s="11"/>
      <c r="X58" s="11"/>
      <c r="Y58" s="11"/>
      <c r="Z58" s="37"/>
      <c r="AA58" s="37"/>
    </row>
    <row r="59" ht="29.15" customHeight="1" spans="1:27">
      <c r="A59" s="26">
        <v>53</v>
      </c>
      <c r="B59" s="27" t="s">
        <v>58</v>
      </c>
      <c r="C59" s="28"/>
      <c r="D59" s="26" t="s">
        <v>2333</v>
      </c>
      <c r="E59" s="11" t="s">
        <v>159</v>
      </c>
      <c r="F59" s="11"/>
      <c r="G59" s="11" t="s">
        <v>62</v>
      </c>
      <c r="H59" s="11" t="s">
        <v>159</v>
      </c>
      <c r="I59" s="45" t="s">
        <v>160</v>
      </c>
      <c r="J59" s="36">
        <v>70</v>
      </c>
      <c r="K59" s="11">
        <v>60</v>
      </c>
      <c r="L59" s="43">
        <f t="shared" si="3"/>
        <v>4200</v>
      </c>
      <c r="M59" s="26" t="s">
        <v>65</v>
      </c>
      <c r="N59" s="11"/>
      <c r="O59" s="26" t="s">
        <v>66</v>
      </c>
      <c r="P59" s="44">
        <f t="shared" si="4"/>
        <v>4200</v>
      </c>
      <c r="Q59" s="44">
        <f t="shared" si="5"/>
        <v>4200</v>
      </c>
      <c r="R59" s="44">
        <v>0</v>
      </c>
      <c r="S59" s="11"/>
      <c r="T59" s="36"/>
      <c r="U59" s="11"/>
      <c r="V59" s="11"/>
      <c r="W59" s="11"/>
      <c r="X59" s="11"/>
      <c r="Y59" s="11"/>
      <c r="Z59" s="37"/>
      <c r="AA59" s="37"/>
    </row>
    <row r="60" ht="29.15" customHeight="1" spans="1:27">
      <c r="A60" s="26">
        <v>54</v>
      </c>
      <c r="B60" s="27" t="s">
        <v>58</v>
      </c>
      <c r="C60" s="28"/>
      <c r="D60" s="26" t="s">
        <v>2333</v>
      </c>
      <c r="E60" s="11" t="s">
        <v>161</v>
      </c>
      <c r="F60" s="11"/>
      <c r="G60" s="11" t="s">
        <v>62</v>
      </c>
      <c r="H60" s="11" t="s">
        <v>161</v>
      </c>
      <c r="I60" s="11" t="s">
        <v>157</v>
      </c>
      <c r="J60" s="36">
        <v>30000</v>
      </c>
      <c r="K60" s="11">
        <v>1</v>
      </c>
      <c r="L60" s="43">
        <f t="shared" si="3"/>
        <v>30000</v>
      </c>
      <c r="M60" s="26" t="s">
        <v>65</v>
      </c>
      <c r="N60" s="11"/>
      <c r="O60" s="26" t="s">
        <v>66</v>
      </c>
      <c r="P60" s="44">
        <f t="shared" si="4"/>
        <v>30000</v>
      </c>
      <c r="Q60" s="44">
        <f t="shared" si="5"/>
        <v>30000</v>
      </c>
      <c r="R60" s="44">
        <v>0</v>
      </c>
      <c r="S60" s="11"/>
      <c r="T60" s="36"/>
      <c r="U60" s="11"/>
      <c r="V60" s="11"/>
      <c r="W60" s="11"/>
      <c r="X60" s="11"/>
      <c r="Y60" s="11"/>
      <c r="Z60" s="37"/>
      <c r="AA60" s="37"/>
    </row>
    <row r="61" ht="29.15" customHeight="1" spans="1:27">
      <c r="A61" s="26">
        <v>55</v>
      </c>
      <c r="B61" s="27" t="s">
        <v>58</v>
      </c>
      <c r="C61" s="28"/>
      <c r="D61" s="26" t="s">
        <v>2333</v>
      </c>
      <c r="E61" s="11" t="s">
        <v>162</v>
      </c>
      <c r="F61" s="11"/>
      <c r="G61" s="11" t="s">
        <v>94</v>
      </c>
      <c r="H61" s="11" t="s">
        <v>162</v>
      </c>
      <c r="I61" s="11" t="s">
        <v>95</v>
      </c>
      <c r="J61" s="36">
        <v>20000</v>
      </c>
      <c r="K61" s="11">
        <v>1</v>
      </c>
      <c r="L61" s="43">
        <f t="shared" si="3"/>
        <v>20000</v>
      </c>
      <c r="M61" s="26" t="s">
        <v>65</v>
      </c>
      <c r="N61" s="11"/>
      <c r="O61" s="26" t="s">
        <v>66</v>
      </c>
      <c r="P61" s="44">
        <f t="shared" si="4"/>
        <v>20000</v>
      </c>
      <c r="Q61" s="44">
        <f t="shared" si="5"/>
        <v>20000</v>
      </c>
      <c r="R61" s="44">
        <v>0</v>
      </c>
      <c r="S61" s="11"/>
      <c r="T61" s="36"/>
      <c r="U61" s="11"/>
      <c r="V61" s="11"/>
      <c r="W61" s="11"/>
      <c r="X61" s="11"/>
      <c r="Y61" s="11"/>
      <c r="Z61" s="37"/>
      <c r="AA61" s="37"/>
    </row>
    <row r="62" ht="29.15" customHeight="1" spans="1:27">
      <c r="A62" s="26">
        <v>56</v>
      </c>
      <c r="B62" s="27" t="s">
        <v>58</v>
      </c>
      <c r="C62" s="28"/>
      <c r="D62" s="26" t="s">
        <v>2333</v>
      </c>
      <c r="E62" s="11" t="s">
        <v>163</v>
      </c>
      <c r="F62" s="11"/>
      <c r="G62" s="11" t="s">
        <v>62</v>
      </c>
      <c r="H62" s="11" t="s">
        <v>164</v>
      </c>
      <c r="I62" s="11" t="s">
        <v>125</v>
      </c>
      <c r="J62" s="36">
        <v>700</v>
      </c>
      <c r="K62" s="11">
        <v>20</v>
      </c>
      <c r="L62" s="43">
        <f t="shared" si="3"/>
        <v>14000</v>
      </c>
      <c r="M62" s="26" t="s">
        <v>65</v>
      </c>
      <c r="N62" s="11"/>
      <c r="O62" s="26" t="s">
        <v>66</v>
      </c>
      <c r="P62" s="44">
        <f t="shared" si="4"/>
        <v>14000</v>
      </c>
      <c r="Q62" s="44">
        <f t="shared" si="5"/>
        <v>14000</v>
      </c>
      <c r="R62" s="44">
        <v>0</v>
      </c>
      <c r="S62" s="11"/>
      <c r="T62" s="36"/>
      <c r="U62" s="11"/>
      <c r="V62" s="11"/>
      <c r="W62" s="11"/>
      <c r="X62" s="11"/>
      <c r="Y62" s="11"/>
      <c r="Z62" s="37"/>
      <c r="AA62" s="37"/>
    </row>
    <row r="63" ht="29.15" customHeight="1" spans="1:27">
      <c r="A63" s="26">
        <v>57</v>
      </c>
      <c r="B63" s="27" t="s">
        <v>58</v>
      </c>
      <c r="C63" s="28"/>
      <c r="D63" s="26" t="s">
        <v>2333</v>
      </c>
      <c r="E63" s="11" t="s">
        <v>165</v>
      </c>
      <c r="F63" s="11"/>
      <c r="G63" s="11" t="s">
        <v>62</v>
      </c>
      <c r="H63" s="11" t="s">
        <v>165</v>
      </c>
      <c r="I63" s="11" t="s">
        <v>166</v>
      </c>
      <c r="J63" s="36">
        <v>80</v>
      </c>
      <c r="K63" s="11">
        <v>20</v>
      </c>
      <c r="L63" s="43">
        <f t="shared" si="3"/>
        <v>1600</v>
      </c>
      <c r="M63" s="26" t="s">
        <v>65</v>
      </c>
      <c r="N63" s="11"/>
      <c r="O63" s="26" t="s">
        <v>66</v>
      </c>
      <c r="P63" s="44">
        <f t="shared" si="4"/>
        <v>1600</v>
      </c>
      <c r="Q63" s="44">
        <f t="shared" si="5"/>
        <v>1600</v>
      </c>
      <c r="R63" s="44">
        <v>0</v>
      </c>
      <c r="S63" s="11"/>
      <c r="T63" s="36"/>
      <c r="U63" s="11"/>
      <c r="V63" s="11"/>
      <c r="W63" s="11"/>
      <c r="X63" s="11"/>
      <c r="Y63" s="11"/>
      <c r="Z63" s="37"/>
      <c r="AA63" s="37"/>
    </row>
    <row r="64" ht="29.15" customHeight="1" spans="1:27">
      <c r="A64" s="26">
        <v>58</v>
      </c>
      <c r="B64" s="27" t="s">
        <v>58</v>
      </c>
      <c r="C64" s="28"/>
      <c r="D64" s="26" t="s">
        <v>2333</v>
      </c>
      <c r="E64" s="11" t="s">
        <v>167</v>
      </c>
      <c r="F64" s="11"/>
      <c r="G64" s="11" t="s">
        <v>62</v>
      </c>
      <c r="H64" s="11" t="s">
        <v>167</v>
      </c>
      <c r="I64" s="11" t="s">
        <v>166</v>
      </c>
      <c r="J64" s="36">
        <v>30000</v>
      </c>
      <c r="K64" s="11">
        <v>2</v>
      </c>
      <c r="L64" s="43">
        <f t="shared" si="3"/>
        <v>60000</v>
      </c>
      <c r="M64" s="26" t="s">
        <v>65</v>
      </c>
      <c r="N64" s="11"/>
      <c r="O64" s="26" t="s">
        <v>66</v>
      </c>
      <c r="P64" s="44">
        <f t="shared" si="4"/>
        <v>60000</v>
      </c>
      <c r="Q64" s="44">
        <f t="shared" si="5"/>
        <v>60000</v>
      </c>
      <c r="R64" s="44">
        <v>0</v>
      </c>
      <c r="S64" s="11"/>
      <c r="T64" s="36"/>
      <c r="U64" s="11"/>
      <c r="V64" s="11"/>
      <c r="W64" s="11"/>
      <c r="X64" s="11"/>
      <c r="Y64" s="11"/>
      <c r="Z64" s="37"/>
      <c r="AA64" s="37"/>
    </row>
    <row r="65" ht="29.15" customHeight="1" spans="1:27">
      <c r="A65" s="26">
        <v>59</v>
      </c>
      <c r="B65" s="27" t="s">
        <v>58</v>
      </c>
      <c r="C65" s="28"/>
      <c r="D65" s="26" t="s">
        <v>2333</v>
      </c>
      <c r="E65" s="11" t="s">
        <v>168</v>
      </c>
      <c r="F65" s="11"/>
      <c r="G65" s="11"/>
      <c r="H65" s="11" t="s">
        <v>168</v>
      </c>
      <c r="I65" s="11" t="s">
        <v>95</v>
      </c>
      <c r="J65" s="36">
        <v>20000</v>
      </c>
      <c r="K65" s="11">
        <v>1</v>
      </c>
      <c r="L65" s="43">
        <f t="shared" si="3"/>
        <v>20000</v>
      </c>
      <c r="M65" s="26" t="s">
        <v>65</v>
      </c>
      <c r="N65" s="11"/>
      <c r="O65" s="26" t="s">
        <v>66</v>
      </c>
      <c r="P65" s="44">
        <f t="shared" si="4"/>
        <v>20000</v>
      </c>
      <c r="Q65" s="44">
        <f t="shared" si="5"/>
        <v>20000</v>
      </c>
      <c r="R65" s="44">
        <v>0</v>
      </c>
      <c r="S65" s="2"/>
      <c r="T65" s="64"/>
      <c r="U65" s="2"/>
      <c r="V65" s="2"/>
      <c r="W65" s="2"/>
      <c r="X65" s="2"/>
      <c r="Y65" s="2"/>
      <c r="Z65" s="66"/>
      <c r="AA65" s="66"/>
    </row>
    <row r="66" ht="29.15" customHeight="1" spans="1:27">
      <c r="A66" s="26">
        <v>60</v>
      </c>
      <c r="B66" s="27" t="s">
        <v>58</v>
      </c>
      <c r="C66" s="28"/>
      <c r="D66" s="26" t="s">
        <v>2333</v>
      </c>
      <c r="E66" s="11" t="s">
        <v>169</v>
      </c>
      <c r="F66" s="11" t="s">
        <v>170</v>
      </c>
      <c r="G66" s="11"/>
      <c r="H66" s="11" t="s">
        <v>171</v>
      </c>
      <c r="I66" s="11" t="s">
        <v>172</v>
      </c>
      <c r="J66" s="36">
        <v>7000</v>
      </c>
      <c r="K66" s="11">
        <v>1</v>
      </c>
      <c r="L66" s="43">
        <f t="shared" si="3"/>
        <v>7000</v>
      </c>
      <c r="M66" s="26" t="s">
        <v>65</v>
      </c>
      <c r="N66" s="11"/>
      <c r="O66" s="26" t="s">
        <v>66</v>
      </c>
      <c r="P66" s="44">
        <f t="shared" si="4"/>
        <v>7000</v>
      </c>
      <c r="Q66" s="44">
        <f t="shared" si="5"/>
        <v>7000</v>
      </c>
      <c r="R66" s="44">
        <v>0</v>
      </c>
      <c r="S66" s="2"/>
      <c r="T66" s="64"/>
      <c r="U66" s="2"/>
      <c r="V66" s="2"/>
      <c r="W66" s="2"/>
      <c r="X66" s="2"/>
      <c r="Y66" s="2"/>
      <c r="Z66" s="66"/>
      <c r="AA66" s="66"/>
    </row>
    <row r="67" ht="29.15" customHeight="1" spans="1:27">
      <c r="A67" s="26">
        <v>61</v>
      </c>
      <c r="B67" s="27" t="s">
        <v>58</v>
      </c>
      <c r="C67" s="28"/>
      <c r="D67" s="26" t="s">
        <v>2333</v>
      </c>
      <c r="E67" s="11" t="s">
        <v>173</v>
      </c>
      <c r="F67" s="11" t="s">
        <v>170</v>
      </c>
      <c r="G67" s="11"/>
      <c r="H67" s="11" t="s">
        <v>174</v>
      </c>
      <c r="I67" s="11" t="s">
        <v>172</v>
      </c>
      <c r="J67" s="36">
        <v>10000</v>
      </c>
      <c r="K67" s="11">
        <v>1</v>
      </c>
      <c r="L67" s="43">
        <f t="shared" si="3"/>
        <v>10000</v>
      </c>
      <c r="M67" s="26" t="s">
        <v>65</v>
      </c>
      <c r="N67" s="11"/>
      <c r="O67" s="26" t="s">
        <v>66</v>
      </c>
      <c r="P67" s="44">
        <f t="shared" si="4"/>
        <v>10000</v>
      </c>
      <c r="Q67" s="44">
        <f t="shared" si="5"/>
        <v>10000</v>
      </c>
      <c r="R67" s="44">
        <v>0</v>
      </c>
      <c r="S67" s="2"/>
      <c r="T67" s="64"/>
      <c r="U67" s="2"/>
      <c r="V67" s="2"/>
      <c r="W67" s="2"/>
      <c r="X67" s="2"/>
      <c r="Y67" s="2"/>
      <c r="Z67" s="66"/>
      <c r="AA67" s="66"/>
    </row>
    <row r="68" ht="29.15" customHeight="1" spans="1:27">
      <c r="A68" s="26">
        <v>62</v>
      </c>
      <c r="B68" s="27" t="s">
        <v>58</v>
      </c>
      <c r="C68" s="28"/>
      <c r="D68" s="26" t="s">
        <v>2333</v>
      </c>
      <c r="E68" s="11" t="s">
        <v>175</v>
      </c>
      <c r="F68" s="11" t="s">
        <v>170</v>
      </c>
      <c r="G68" s="11"/>
      <c r="H68" s="11" t="s">
        <v>174</v>
      </c>
      <c r="I68" s="11" t="s">
        <v>172</v>
      </c>
      <c r="J68" s="36">
        <v>23000</v>
      </c>
      <c r="K68" s="11">
        <v>1</v>
      </c>
      <c r="L68" s="43">
        <f t="shared" si="3"/>
        <v>23000</v>
      </c>
      <c r="M68" s="26" t="s">
        <v>65</v>
      </c>
      <c r="N68" s="11"/>
      <c r="O68" s="26" t="s">
        <v>66</v>
      </c>
      <c r="P68" s="44">
        <f t="shared" si="4"/>
        <v>23000</v>
      </c>
      <c r="Q68" s="44">
        <f t="shared" si="5"/>
        <v>23000</v>
      </c>
      <c r="R68" s="44">
        <v>0</v>
      </c>
      <c r="S68" s="2"/>
      <c r="T68" s="64"/>
      <c r="U68" s="2"/>
      <c r="V68" s="2"/>
      <c r="W68" s="2"/>
      <c r="X68" s="2"/>
      <c r="Y68" s="2"/>
      <c r="Z68" s="66"/>
      <c r="AA68" s="66"/>
    </row>
    <row r="69" ht="29.15" customHeight="1" spans="1:27">
      <c r="A69" s="26">
        <v>63</v>
      </c>
      <c r="B69" s="27" t="s">
        <v>58</v>
      </c>
      <c r="C69" s="28"/>
      <c r="D69" s="26" t="s">
        <v>2333</v>
      </c>
      <c r="E69" s="11" t="s">
        <v>176</v>
      </c>
      <c r="F69" s="11" t="s">
        <v>170</v>
      </c>
      <c r="G69" s="11"/>
      <c r="H69" s="11" t="s">
        <v>177</v>
      </c>
      <c r="I69" s="11" t="s">
        <v>178</v>
      </c>
      <c r="J69" s="36">
        <v>10000</v>
      </c>
      <c r="K69" s="11">
        <v>3</v>
      </c>
      <c r="L69" s="43">
        <f t="shared" si="3"/>
        <v>30000</v>
      </c>
      <c r="M69" s="26" t="s">
        <v>65</v>
      </c>
      <c r="N69" s="11"/>
      <c r="O69" s="26" t="s">
        <v>66</v>
      </c>
      <c r="P69" s="44">
        <f t="shared" si="4"/>
        <v>30000</v>
      </c>
      <c r="Q69" s="44">
        <f t="shared" si="5"/>
        <v>30000</v>
      </c>
      <c r="R69" s="44">
        <v>0</v>
      </c>
      <c r="S69" s="2"/>
      <c r="T69" s="64"/>
      <c r="U69" s="2"/>
      <c r="V69" s="2"/>
      <c r="W69" s="2"/>
      <c r="X69" s="2"/>
      <c r="Y69" s="2"/>
      <c r="Z69" s="66"/>
      <c r="AA69" s="66"/>
    </row>
    <row r="70" ht="29.15" customHeight="1" spans="1:27">
      <c r="A70" s="26">
        <v>64</v>
      </c>
      <c r="B70" s="27" t="s">
        <v>58</v>
      </c>
      <c r="C70" s="28"/>
      <c r="D70" s="26" t="s">
        <v>2333</v>
      </c>
      <c r="E70" s="11" t="s">
        <v>179</v>
      </c>
      <c r="F70" s="11" t="s">
        <v>170</v>
      </c>
      <c r="G70" s="11"/>
      <c r="H70" s="11" t="s">
        <v>174</v>
      </c>
      <c r="I70" s="45" t="s">
        <v>160</v>
      </c>
      <c r="J70" s="36">
        <v>43</v>
      </c>
      <c r="K70" s="11">
        <v>800</v>
      </c>
      <c r="L70" s="43">
        <f t="shared" si="3"/>
        <v>34400</v>
      </c>
      <c r="M70" s="26" t="s">
        <v>65</v>
      </c>
      <c r="N70" s="11"/>
      <c r="O70" s="26" t="s">
        <v>66</v>
      </c>
      <c r="P70" s="44">
        <f t="shared" si="4"/>
        <v>34400</v>
      </c>
      <c r="Q70" s="44">
        <f t="shared" si="5"/>
        <v>34400</v>
      </c>
      <c r="R70" s="44">
        <v>0</v>
      </c>
      <c r="S70" s="2"/>
      <c r="T70" s="64"/>
      <c r="U70" s="2"/>
      <c r="V70" s="2"/>
      <c r="W70" s="2"/>
      <c r="X70" s="2"/>
      <c r="Y70" s="2"/>
      <c r="Z70" s="66"/>
      <c r="AA70" s="66"/>
    </row>
    <row r="71" ht="29.15" customHeight="1" spans="1:27">
      <c r="A71" s="26">
        <v>65</v>
      </c>
      <c r="B71" s="27" t="s">
        <v>58</v>
      </c>
      <c r="C71" s="28"/>
      <c r="D71" s="26" t="s">
        <v>2333</v>
      </c>
      <c r="E71" s="11" t="s">
        <v>180</v>
      </c>
      <c r="F71" s="11" t="s">
        <v>170</v>
      </c>
      <c r="G71" s="11"/>
      <c r="H71" s="11" t="s">
        <v>174</v>
      </c>
      <c r="I71" s="11" t="s">
        <v>172</v>
      </c>
      <c r="J71" s="36">
        <v>20000</v>
      </c>
      <c r="K71" s="11">
        <v>1</v>
      </c>
      <c r="L71" s="43">
        <f t="shared" ref="L71:L77" si="6">SUM(K71*J71)</f>
        <v>20000</v>
      </c>
      <c r="M71" s="26" t="s">
        <v>65</v>
      </c>
      <c r="N71" s="11"/>
      <c r="O71" s="26" t="s">
        <v>66</v>
      </c>
      <c r="P71" s="44">
        <f t="shared" si="4"/>
        <v>20000</v>
      </c>
      <c r="Q71" s="44">
        <f t="shared" ref="Q71:Q73" si="7">SUM(P71)</f>
        <v>20000</v>
      </c>
      <c r="R71" s="44">
        <v>0</v>
      </c>
      <c r="S71" s="2"/>
      <c r="T71" s="64"/>
      <c r="U71" s="2"/>
      <c r="V71" s="2"/>
      <c r="W71" s="2"/>
      <c r="X71" s="2"/>
      <c r="Y71" s="2"/>
      <c r="Z71" s="66"/>
      <c r="AA71" s="66"/>
    </row>
    <row r="72" ht="29.15" customHeight="1" spans="1:27">
      <c r="A72" s="26">
        <v>66</v>
      </c>
      <c r="B72" s="27" t="s">
        <v>58</v>
      </c>
      <c r="C72" s="28"/>
      <c r="D72" s="26" t="s">
        <v>2333</v>
      </c>
      <c r="E72" s="11" t="s">
        <v>181</v>
      </c>
      <c r="F72" s="11" t="s">
        <v>170</v>
      </c>
      <c r="G72" s="11"/>
      <c r="H72" s="11" t="s">
        <v>174</v>
      </c>
      <c r="I72" s="11" t="s">
        <v>172</v>
      </c>
      <c r="J72" s="36">
        <v>20000</v>
      </c>
      <c r="K72" s="11">
        <v>1</v>
      </c>
      <c r="L72" s="43">
        <f t="shared" si="6"/>
        <v>20000</v>
      </c>
      <c r="M72" s="26" t="s">
        <v>65</v>
      </c>
      <c r="N72" s="11"/>
      <c r="O72" s="26" t="s">
        <v>66</v>
      </c>
      <c r="P72" s="44">
        <f t="shared" si="4"/>
        <v>20000</v>
      </c>
      <c r="Q72" s="44">
        <f t="shared" si="7"/>
        <v>20000</v>
      </c>
      <c r="R72" s="44">
        <v>0</v>
      </c>
      <c r="S72" s="2"/>
      <c r="T72" s="64"/>
      <c r="U72" s="2"/>
      <c r="V72" s="2"/>
      <c r="W72" s="2"/>
      <c r="X72" s="2"/>
      <c r="Y72" s="2"/>
      <c r="Z72" s="66"/>
      <c r="AA72" s="66"/>
    </row>
    <row r="73" ht="29.15" customHeight="1" spans="1:27">
      <c r="A73" s="26">
        <v>67</v>
      </c>
      <c r="B73" s="27" t="s">
        <v>58</v>
      </c>
      <c r="C73" s="28"/>
      <c r="D73" s="26" t="s">
        <v>2333</v>
      </c>
      <c r="E73" s="11" t="s">
        <v>182</v>
      </c>
      <c r="F73" s="11"/>
      <c r="G73" s="11"/>
      <c r="H73" s="11" t="s">
        <v>171</v>
      </c>
      <c r="I73" s="11" t="s">
        <v>172</v>
      </c>
      <c r="J73" s="36">
        <v>49990</v>
      </c>
      <c r="K73" s="11">
        <v>1</v>
      </c>
      <c r="L73" s="54">
        <f t="shared" si="6"/>
        <v>49990</v>
      </c>
      <c r="M73" s="55" t="s">
        <v>65</v>
      </c>
      <c r="N73" s="56"/>
      <c r="O73" s="55" t="s">
        <v>66</v>
      </c>
      <c r="P73" s="57">
        <f t="shared" si="4"/>
        <v>49990</v>
      </c>
      <c r="Q73" s="57">
        <f t="shared" si="7"/>
        <v>49990</v>
      </c>
      <c r="R73" s="65">
        <v>0</v>
      </c>
      <c r="S73" s="2"/>
      <c r="T73" s="64"/>
      <c r="U73" s="2"/>
      <c r="V73" s="2"/>
      <c r="W73" s="2"/>
      <c r="X73" s="2"/>
      <c r="Y73" s="2"/>
      <c r="Z73" s="66"/>
      <c r="AA73" s="66"/>
    </row>
    <row r="74" ht="29.15" customHeight="1" spans="1:27">
      <c r="A74" s="26">
        <v>68</v>
      </c>
      <c r="B74" s="1"/>
      <c r="C74" s="1"/>
      <c r="D74" s="3"/>
      <c r="E74" s="11" t="s">
        <v>128</v>
      </c>
      <c r="F74" s="11"/>
      <c r="G74" s="26" t="s">
        <v>62</v>
      </c>
      <c r="H74" s="11" t="s">
        <v>128</v>
      </c>
      <c r="I74" s="11" t="s">
        <v>129</v>
      </c>
      <c r="J74" s="11">
        <v>1.9</v>
      </c>
      <c r="K74" s="58">
        <v>850</v>
      </c>
      <c r="L74" s="59">
        <f t="shared" si="6"/>
        <v>1615</v>
      </c>
      <c r="M74" s="60"/>
      <c r="N74" s="61"/>
      <c r="O74" s="62"/>
      <c r="P74" s="63"/>
      <c r="Q74" s="63"/>
      <c r="R74" s="63"/>
      <c r="S74" s="2"/>
      <c r="T74" s="1"/>
      <c r="U74" s="2"/>
      <c r="V74" s="2"/>
      <c r="W74" s="2"/>
      <c r="X74" s="2"/>
      <c r="Y74" s="2"/>
      <c r="Z74" s="31"/>
      <c r="AA74" s="31"/>
    </row>
    <row r="75" ht="29.15" customHeight="1" spans="1:27">
      <c r="A75" s="26">
        <v>69</v>
      </c>
      <c r="B75" s="1"/>
      <c r="C75" s="1"/>
      <c r="D75" s="3"/>
      <c r="E75" s="11" t="s">
        <v>130</v>
      </c>
      <c r="F75" s="11"/>
      <c r="G75" s="26" t="s">
        <v>62</v>
      </c>
      <c r="H75" s="11" t="s">
        <v>130</v>
      </c>
      <c r="I75" s="11" t="s">
        <v>129</v>
      </c>
      <c r="J75" s="11">
        <v>1.9</v>
      </c>
      <c r="K75" s="58">
        <v>450</v>
      </c>
      <c r="L75" s="59">
        <f t="shared" si="6"/>
        <v>855</v>
      </c>
      <c r="M75" s="60"/>
      <c r="N75" s="61"/>
      <c r="O75" s="62"/>
      <c r="P75" s="63"/>
      <c r="Q75" s="63"/>
      <c r="R75" s="63"/>
      <c r="S75" s="2"/>
      <c r="T75" s="1"/>
      <c r="U75" s="2"/>
      <c r="V75" s="2"/>
      <c r="W75" s="2"/>
      <c r="X75" s="2"/>
      <c r="Y75" s="2"/>
      <c r="Z75" s="31"/>
      <c r="AA75" s="31"/>
    </row>
    <row r="76" ht="29.15" customHeight="1" spans="1:27">
      <c r="A76" s="26">
        <v>70</v>
      </c>
      <c r="B76" s="1"/>
      <c r="C76" s="1"/>
      <c r="D76" s="3"/>
      <c r="E76" s="11" t="s">
        <v>131</v>
      </c>
      <c r="F76" s="11"/>
      <c r="G76" s="26" t="s">
        <v>62</v>
      </c>
      <c r="H76" s="11" t="s">
        <v>131</v>
      </c>
      <c r="I76" s="11" t="s">
        <v>129</v>
      </c>
      <c r="J76" s="11">
        <v>12</v>
      </c>
      <c r="K76" s="58">
        <v>80</v>
      </c>
      <c r="L76" s="59">
        <f t="shared" si="6"/>
        <v>960</v>
      </c>
      <c r="M76" s="60"/>
      <c r="N76" s="61"/>
      <c r="O76" s="62"/>
      <c r="P76" s="63"/>
      <c r="Q76" s="63"/>
      <c r="R76" s="63"/>
      <c r="S76" s="2"/>
      <c r="T76" s="1"/>
      <c r="U76" s="2"/>
      <c r="V76" s="2"/>
      <c r="W76" s="2"/>
      <c r="X76" s="2"/>
      <c r="Y76" s="2"/>
      <c r="Z76" s="31"/>
      <c r="AA76" s="31"/>
    </row>
    <row r="77" ht="29.15" customHeight="1" spans="1:27">
      <c r="A77" s="26">
        <v>71</v>
      </c>
      <c r="B77" s="1"/>
      <c r="C77" s="1"/>
      <c r="D77" s="3"/>
      <c r="E77" s="11" t="s">
        <v>132</v>
      </c>
      <c r="F77" s="11"/>
      <c r="G77" s="26" t="s">
        <v>62</v>
      </c>
      <c r="H77" s="11" t="s">
        <v>132</v>
      </c>
      <c r="I77" s="11" t="s">
        <v>125</v>
      </c>
      <c r="J77" s="11">
        <v>15.8</v>
      </c>
      <c r="K77" s="58">
        <v>100</v>
      </c>
      <c r="L77" s="59">
        <f t="shared" si="6"/>
        <v>1580</v>
      </c>
      <c r="M77" s="60"/>
      <c r="N77" s="61"/>
      <c r="O77" s="62"/>
      <c r="P77" s="63"/>
      <c r="Q77" s="63"/>
      <c r="R77" s="63"/>
      <c r="S77" s="2"/>
      <c r="T77" s="1"/>
      <c r="U77" s="2"/>
      <c r="V77" s="2"/>
      <c r="W77" s="2"/>
      <c r="X77" s="2"/>
      <c r="Y77" s="2"/>
      <c r="Z77" s="31"/>
      <c r="AA77" s="31"/>
    </row>
    <row r="78" spans="1:27">
      <c r="A78" s="1"/>
      <c r="B78" s="1"/>
      <c r="C78" s="1"/>
      <c r="D78" s="3"/>
      <c r="E78" s="53"/>
      <c r="F78" s="2"/>
      <c r="G78" s="2"/>
      <c r="H78" s="3"/>
      <c r="I78" s="2"/>
      <c r="J78" s="1"/>
      <c r="K78" s="2"/>
      <c r="L78" s="31"/>
      <c r="M78" s="2"/>
      <c r="N78" s="3"/>
      <c r="O78" s="32"/>
      <c r="P78" s="33"/>
      <c r="Q78" s="33"/>
      <c r="R78" s="33"/>
      <c r="S78" s="2"/>
      <c r="T78" s="1"/>
      <c r="U78" s="2"/>
      <c r="V78" s="2"/>
      <c r="W78" s="2"/>
      <c r="X78" s="2"/>
      <c r="Y78" s="2"/>
      <c r="Z78" s="31"/>
      <c r="AA78" s="31"/>
    </row>
    <row r="79" spans="1:27">
      <c r="A79" s="1"/>
      <c r="B79" s="1"/>
      <c r="C79" s="1"/>
      <c r="D79" s="3"/>
      <c r="E79" s="53"/>
      <c r="F79" s="2"/>
      <c r="G79" s="2"/>
      <c r="H79" s="3"/>
      <c r="I79" s="2"/>
      <c r="J79" s="1"/>
      <c r="K79" s="2"/>
      <c r="L79" s="31"/>
      <c r="M79" s="2"/>
      <c r="N79" s="3"/>
      <c r="O79" s="32"/>
      <c r="P79" s="33"/>
      <c r="Q79" s="33"/>
      <c r="R79" s="33"/>
      <c r="S79" s="2"/>
      <c r="T79" s="1"/>
      <c r="U79" s="2"/>
      <c r="V79" s="2"/>
      <c r="W79" s="2"/>
      <c r="X79" s="2"/>
      <c r="Y79" s="2"/>
      <c r="Z79" s="31"/>
      <c r="AA79" s="31"/>
    </row>
    <row r="80" spans="1:27">
      <c r="A80" s="1"/>
      <c r="B80" s="1"/>
      <c r="C80" s="1"/>
      <c r="D80" s="3"/>
      <c r="E80" s="53"/>
      <c r="F80" s="2"/>
      <c r="G80" s="2"/>
      <c r="H80" s="3"/>
      <c r="I80" s="2"/>
      <c r="J80" s="1"/>
      <c r="K80" s="2"/>
      <c r="L80" s="31"/>
      <c r="M80" s="2"/>
      <c r="N80" s="3"/>
      <c r="O80" s="32"/>
      <c r="P80" s="33"/>
      <c r="Q80" s="33"/>
      <c r="R80" s="33"/>
      <c r="S80" s="2"/>
      <c r="T80" s="1"/>
      <c r="U80" s="2"/>
      <c r="V80" s="2"/>
      <c r="W80" s="2"/>
      <c r="X80" s="2"/>
      <c r="Y80" s="2"/>
      <c r="Z80" s="31"/>
      <c r="AA80" s="31"/>
    </row>
    <row r="81" spans="1:27">
      <c r="A81" s="1"/>
      <c r="B81" s="1"/>
      <c r="C81" s="1"/>
      <c r="D81" s="3"/>
      <c r="E81" s="53"/>
      <c r="F81" s="2"/>
      <c r="G81" s="2"/>
      <c r="H81" s="3"/>
      <c r="I81" s="2"/>
      <c r="J81" s="1"/>
      <c r="K81" s="2"/>
      <c r="L81" s="31"/>
      <c r="M81" s="2"/>
      <c r="N81" s="3"/>
      <c r="O81" s="32"/>
      <c r="P81" s="33"/>
      <c r="Q81" s="33"/>
      <c r="R81" s="33"/>
      <c r="S81" s="2"/>
      <c r="T81" s="1"/>
      <c r="U81" s="2"/>
      <c r="V81" s="2"/>
      <c r="W81" s="2"/>
      <c r="X81" s="2"/>
      <c r="Y81" s="2"/>
      <c r="Z81" s="31"/>
      <c r="AA81" s="31"/>
    </row>
    <row r="82" spans="1:27">
      <c r="A82" s="1"/>
      <c r="B82" s="1"/>
      <c r="C82" s="1"/>
      <c r="D82" s="3"/>
      <c r="E82" s="53"/>
      <c r="F82" s="2"/>
      <c r="G82" s="2"/>
      <c r="H82" s="3"/>
      <c r="I82" s="2"/>
      <c r="J82" s="1"/>
      <c r="K82" s="2"/>
      <c r="L82" s="31"/>
      <c r="M82" s="2"/>
      <c r="N82" s="3"/>
      <c r="O82" s="32"/>
      <c r="P82" s="33"/>
      <c r="Q82" s="33"/>
      <c r="R82" s="33"/>
      <c r="S82" s="2"/>
      <c r="T82" s="1"/>
      <c r="U82" s="2"/>
      <c r="V82" s="2"/>
      <c r="W82" s="2"/>
      <c r="X82" s="2"/>
      <c r="Y82" s="2"/>
      <c r="Z82" s="31"/>
      <c r="AA82" s="31"/>
    </row>
    <row r="83" spans="1:27">
      <c r="A83" s="1"/>
      <c r="B83" s="1"/>
      <c r="C83" s="1"/>
      <c r="D83" s="3"/>
      <c r="E83" s="53"/>
      <c r="F83" s="2"/>
      <c r="G83" s="2"/>
      <c r="H83" s="3"/>
      <c r="I83" s="2"/>
      <c r="J83" s="1"/>
      <c r="K83" s="2"/>
      <c r="L83" s="31"/>
      <c r="M83" s="2"/>
      <c r="N83" s="3"/>
      <c r="O83" s="32"/>
      <c r="P83" s="33"/>
      <c r="Q83" s="33"/>
      <c r="R83" s="33"/>
      <c r="S83" s="2"/>
      <c r="T83" s="1"/>
      <c r="U83" s="2"/>
      <c r="V83" s="2"/>
      <c r="W83" s="2"/>
      <c r="X83" s="2"/>
      <c r="Y83" s="2"/>
      <c r="Z83" s="31"/>
      <c r="AA83" s="31"/>
    </row>
    <row r="84" spans="1:27">
      <c r="A84" s="1"/>
      <c r="B84" s="1"/>
      <c r="C84" s="1"/>
      <c r="D84" s="3"/>
      <c r="E84" s="53"/>
      <c r="F84" s="2"/>
      <c r="G84" s="2"/>
      <c r="H84" s="3"/>
      <c r="I84" s="2"/>
      <c r="J84" s="1"/>
      <c r="K84" s="2"/>
      <c r="L84" s="31"/>
      <c r="M84" s="2"/>
      <c r="N84" s="3"/>
      <c r="O84" s="32"/>
      <c r="P84" s="33"/>
      <c r="Q84" s="33"/>
      <c r="R84" s="33"/>
      <c r="S84" s="2"/>
      <c r="T84" s="1"/>
      <c r="U84" s="2"/>
      <c r="V84" s="2"/>
      <c r="W84" s="2"/>
      <c r="X84" s="2"/>
      <c r="Y84" s="2"/>
      <c r="Z84" s="31"/>
      <c r="AA84" s="31"/>
    </row>
    <row r="85" spans="1:27">
      <c r="A85" s="1"/>
      <c r="B85" s="1"/>
      <c r="C85" s="1"/>
      <c r="D85" s="3"/>
      <c r="E85" s="53"/>
      <c r="F85" s="2"/>
      <c r="G85" s="2"/>
      <c r="H85" s="3"/>
      <c r="I85" s="2"/>
      <c r="J85" s="1"/>
      <c r="K85" s="2"/>
      <c r="L85" s="31"/>
      <c r="M85" s="2"/>
      <c r="N85" s="3"/>
      <c r="O85" s="32"/>
      <c r="P85" s="33"/>
      <c r="Q85" s="33"/>
      <c r="R85" s="33"/>
      <c r="S85" s="2"/>
      <c r="T85" s="1"/>
      <c r="U85" s="2"/>
      <c r="V85" s="2"/>
      <c r="W85" s="2"/>
      <c r="X85" s="2"/>
      <c r="Y85" s="2"/>
      <c r="Z85" s="31"/>
      <c r="AA85" s="31"/>
    </row>
    <row r="86" spans="1:27">
      <c r="A86" s="1"/>
      <c r="B86" s="1"/>
      <c r="C86" s="1"/>
      <c r="D86" s="3"/>
      <c r="E86" s="53"/>
      <c r="F86" s="2"/>
      <c r="G86" s="2"/>
      <c r="H86" s="3"/>
      <c r="I86" s="2"/>
      <c r="J86" s="1"/>
      <c r="K86" s="2"/>
      <c r="L86" s="31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53"/>
      <c r="F87" s="2"/>
      <c r="G87" s="2"/>
      <c r="H87" s="3"/>
      <c r="I87" s="2"/>
      <c r="J87" s="1"/>
      <c r="K87" s="2"/>
      <c r="L87" s="31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53"/>
      <c r="F88" s="2"/>
      <c r="G88" s="2"/>
      <c r="H88" s="3"/>
      <c r="I88" s="2"/>
      <c r="J88" s="1"/>
      <c r="K88" s="2"/>
      <c r="L88" s="31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53"/>
      <c r="F89" s="2"/>
      <c r="G89" s="2"/>
      <c r="H89" s="3"/>
      <c r="I89" s="2"/>
      <c r="J89" s="1"/>
      <c r="K89" s="2"/>
      <c r="L89" s="31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53"/>
      <c r="F90" s="2"/>
      <c r="G90" s="2"/>
      <c r="H90" s="3"/>
      <c r="I90" s="2"/>
      <c r="J90" s="1"/>
      <c r="K90" s="2"/>
      <c r="L90" s="31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53"/>
      <c r="F91" s="2"/>
      <c r="G91" s="2"/>
      <c r="H91" s="3"/>
      <c r="I91" s="2"/>
      <c r="J91" s="1"/>
      <c r="K91" s="2"/>
      <c r="L91" s="31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53"/>
      <c r="F92" s="2"/>
      <c r="G92" s="2"/>
      <c r="H92" s="3"/>
      <c r="I92" s="2"/>
      <c r="J92" s="1"/>
      <c r="K92" s="2"/>
      <c r="L92" s="31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53"/>
      <c r="F93" s="2"/>
      <c r="G93" s="2"/>
      <c r="H93" s="3"/>
      <c r="I93" s="2"/>
      <c r="J93" s="1"/>
      <c r="K93" s="2"/>
      <c r="L93" s="31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53"/>
      <c r="F94" s="2"/>
      <c r="G94" s="2"/>
      <c r="H94" s="3"/>
      <c r="I94" s="2"/>
      <c r="J94" s="1"/>
      <c r="K94" s="2"/>
      <c r="L94" s="31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53"/>
      <c r="F95" s="2"/>
      <c r="G95" s="2"/>
      <c r="H95" s="3"/>
      <c r="I95" s="2"/>
      <c r="J95" s="1"/>
      <c r="K95" s="2"/>
      <c r="L95" s="31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53"/>
      <c r="F96" s="2"/>
      <c r="G96" s="2"/>
      <c r="H96" s="3"/>
      <c r="I96" s="2"/>
      <c r="J96" s="1"/>
      <c r="K96" s="2"/>
      <c r="L96" s="31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53"/>
      <c r="F97" s="2"/>
      <c r="G97" s="2"/>
      <c r="H97" s="3"/>
      <c r="I97" s="2"/>
      <c r="J97" s="1"/>
      <c r="K97" s="2"/>
      <c r="L97" s="31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53"/>
      <c r="F98" s="2"/>
      <c r="G98" s="2"/>
      <c r="H98" s="3"/>
      <c r="I98" s="2"/>
      <c r="J98" s="1"/>
      <c r="K98" s="2"/>
      <c r="L98" s="31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53"/>
      <c r="F99" s="2"/>
      <c r="G99" s="2"/>
      <c r="H99" s="3"/>
      <c r="I99" s="2"/>
      <c r="J99" s="1"/>
      <c r="K99" s="2"/>
      <c r="L99" s="31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53"/>
      <c r="F100" s="2"/>
      <c r="G100" s="2"/>
      <c r="H100" s="3"/>
      <c r="I100" s="2"/>
      <c r="J100" s="1"/>
      <c r="K100" s="2"/>
      <c r="L100" s="31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53"/>
      <c r="F101" s="2"/>
      <c r="G101" s="2"/>
      <c r="H101" s="3"/>
      <c r="I101" s="2"/>
      <c r="J101" s="1"/>
      <c r="K101" s="2"/>
      <c r="L101" s="31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53"/>
      <c r="F102" s="2"/>
      <c r="G102" s="2"/>
      <c r="H102" s="3"/>
      <c r="I102" s="2"/>
      <c r="J102" s="1"/>
      <c r="K102" s="2"/>
      <c r="L102" s="31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53"/>
      <c r="F103" s="2"/>
      <c r="G103" s="2"/>
      <c r="H103" s="3"/>
      <c r="I103" s="2"/>
      <c r="J103" s="1"/>
      <c r="K103" s="2"/>
      <c r="L103" s="31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53"/>
      <c r="F104" s="2"/>
      <c r="G104" s="2"/>
      <c r="H104" s="3"/>
      <c r="I104" s="2"/>
      <c r="J104" s="1"/>
      <c r="K104" s="2"/>
      <c r="L104" s="31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53"/>
      <c r="F105" s="2"/>
      <c r="G105" s="2"/>
      <c r="H105" s="3"/>
      <c r="I105" s="2"/>
      <c r="J105" s="1"/>
      <c r="K105" s="2"/>
      <c r="L105" s="31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53"/>
      <c r="F106" s="2"/>
      <c r="G106" s="2"/>
      <c r="H106" s="3"/>
      <c r="I106" s="2"/>
      <c r="J106" s="1"/>
      <c r="K106" s="2"/>
      <c r="L106" s="3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53"/>
      <c r="F107" s="2"/>
      <c r="G107" s="2"/>
      <c r="H107" s="3"/>
      <c r="I107" s="2"/>
      <c r="J107" s="1"/>
      <c r="K107" s="2"/>
      <c r="L107" s="3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53"/>
      <c r="F108" s="2"/>
      <c r="G108" s="2"/>
      <c r="H108" s="3"/>
      <c r="I108" s="2"/>
      <c r="J108" s="1"/>
      <c r="K108" s="2"/>
      <c r="L108" s="3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53"/>
      <c r="F109" s="2"/>
      <c r="G109" s="2"/>
      <c r="H109" s="3"/>
      <c r="I109" s="2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53"/>
      <c r="F110" s="2"/>
      <c r="G110" s="2"/>
      <c r="H110" s="3"/>
      <c r="I110" s="2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53"/>
      <c r="F111" s="2"/>
      <c r="G111" s="2"/>
      <c r="H111" s="3"/>
      <c r="I111" s="2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53"/>
      <c r="F112" s="2"/>
      <c r="G112" s="2"/>
      <c r="H112" s="3"/>
      <c r="I112" s="2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53"/>
      <c r="F113" s="2"/>
      <c r="G113" s="2"/>
      <c r="H113" s="3"/>
      <c r="I113" s="2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53"/>
      <c r="F114" s="2"/>
      <c r="G114" s="2"/>
      <c r="H114" s="3"/>
      <c r="I114" s="2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53"/>
      <c r="F115" s="2"/>
      <c r="G115" s="2"/>
      <c r="H115" s="3"/>
      <c r="I115" s="2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53"/>
      <c r="F116" s="2"/>
      <c r="G116" s="2"/>
      <c r="H116" s="3"/>
      <c r="I116" s="2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53"/>
      <c r="F117" s="2"/>
      <c r="G117" s="2"/>
      <c r="H117" s="3"/>
      <c r="I117" s="2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53"/>
      <c r="F118" s="2"/>
      <c r="G118" s="2"/>
      <c r="H118" s="3"/>
      <c r="I118" s="2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53"/>
      <c r="F119" s="2"/>
      <c r="G119" s="2"/>
      <c r="H119" s="3"/>
      <c r="I119" s="2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53"/>
      <c r="F120" s="2"/>
      <c r="G120" s="2"/>
      <c r="H120" s="3"/>
      <c r="I120" s="2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53"/>
      <c r="F121" s="2"/>
      <c r="G121" s="2"/>
      <c r="H121" s="3"/>
      <c r="I121" s="2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53"/>
      <c r="F122" s="2"/>
      <c r="G122" s="2"/>
      <c r="H122" s="3"/>
      <c r="I122" s="2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53"/>
      <c r="F123" s="2"/>
      <c r="G123" s="2"/>
      <c r="H123" s="3"/>
      <c r="I123" s="2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53"/>
      <c r="F124" s="2"/>
      <c r="G124" s="2"/>
      <c r="H124" s="3"/>
      <c r="I124" s="2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53"/>
      <c r="F125" s="2"/>
      <c r="G125" s="2"/>
      <c r="H125" s="3"/>
      <c r="I125" s="2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53"/>
      <c r="F126" s="2"/>
      <c r="G126" s="2"/>
      <c r="H126" s="3"/>
      <c r="I126" s="2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53"/>
      <c r="F127" s="2"/>
      <c r="G127" s="2"/>
      <c r="H127" s="3"/>
      <c r="I127" s="2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53"/>
      <c r="F128" s="2"/>
      <c r="G128" s="2"/>
      <c r="H128" s="3"/>
      <c r="I128" s="2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53"/>
      <c r="F129" s="2"/>
      <c r="G129" s="2"/>
      <c r="H129" s="3"/>
      <c r="I129" s="2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53"/>
      <c r="F130" s="2"/>
      <c r="G130" s="2"/>
      <c r="H130" s="3"/>
      <c r="I130" s="2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53"/>
      <c r="F131" s="2"/>
      <c r="G131" s="2"/>
      <c r="H131" s="3"/>
      <c r="I131" s="2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53"/>
      <c r="F132" s="2"/>
      <c r="G132" s="2"/>
      <c r="H132" s="3"/>
      <c r="I132" s="2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53"/>
      <c r="F133" s="2"/>
      <c r="G133" s="2"/>
      <c r="H133" s="3"/>
      <c r="I133" s="2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53"/>
      <c r="F134" s="2"/>
      <c r="G134" s="2"/>
      <c r="H134" s="3"/>
      <c r="I134" s="2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53"/>
      <c r="F135" s="2"/>
      <c r="G135" s="2"/>
      <c r="H135" s="3"/>
      <c r="I135" s="2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53"/>
      <c r="F136" s="2"/>
      <c r="G136" s="2"/>
      <c r="H136" s="3"/>
      <c r="I136" s="2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53"/>
      <c r="F137" s="2"/>
      <c r="G137" s="2"/>
      <c r="H137" s="3"/>
      <c r="I137" s="2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53"/>
      <c r="F138" s="2"/>
      <c r="G138" s="2"/>
      <c r="H138" s="3"/>
      <c r="I138" s="2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53"/>
      <c r="F139" s="2"/>
      <c r="G139" s="2"/>
      <c r="H139" s="3"/>
      <c r="I139" s="2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53"/>
      <c r="F140" s="2"/>
      <c r="G140" s="2"/>
      <c r="H140" s="3"/>
      <c r="I140" s="2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53"/>
      <c r="F141" s="2"/>
      <c r="G141" s="2"/>
      <c r="H141" s="3"/>
      <c r="I141" s="2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53"/>
      <c r="F142" s="2"/>
      <c r="G142" s="2"/>
      <c r="H142" s="3"/>
      <c r="I142" s="2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53"/>
      <c r="F143" s="2"/>
      <c r="G143" s="2"/>
      <c r="H143" s="3"/>
      <c r="I143" s="2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53"/>
      <c r="F144" s="2"/>
      <c r="G144" s="2"/>
      <c r="H144" s="3"/>
      <c r="I144" s="2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53"/>
      <c r="F145" s="2"/>
      <c r="G145" s="2"/>
      <c r="H145" s="3"/>
      <c r="I145" s="2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53"/>
      <c r="F146" s="2"/>
      <c r="G146" s="2"/>
      <c r="H146" s="3"/>
      <c r="I146" s="2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53"/>
      <c r="F147" s="2"/>
      <c r="G147" s="2"/>
      <c r="H147" s="3"/>
      <c r="I147" s="2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53"/>
      <c r="F148" s="2"/>
      <c r="G148" s="2"/>
      <c r="H148" s="3"/>
      <c r="I148" s="2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53"/>
      <c r="F149" s="2"/>
      <c r="G149" s="2"/>
      <c r="H149" s="3"/>
      <c r="I149" s="2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53"/>
      <c r="F150" s="2"/>
      <c r="G150" s="2"/>
      <c r="H150" s="3"/>
      <c r="I150" s="2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53"/>
      <c r="F151" s="2"/>
      <c r="G151" s="2"/>
      <c r="H151" s="3"/>
      <c r="I151" s="2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53"/>
      <c r="F152" s="2"/>
      <c r="G152" s="2"/>
      <c r="H152" s="3"/>
      <c r="I152" s="2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53"/>
      <c r="F153" s="2"/>
      <c r="G153" s="2"/>
      <c r="H153" s="3"/>
      <c r="I153" s="2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53"/>
      <c r="F154" s="2"/>
      <c r="G154" s="2"/>
      <c r="H154" s="3"/>
      <c r="I154" s="2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53"/>
      <c r="F155" s="2"/>
      <c r="G155" s="2"/>
      <c r="H155" s="3"/>
      <c r="I155" s="2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53"/>
      <c r="F156" s="2"/>
      <c r="G156" s="2"/>
      <c r="H156" s="3"/>
      <c r="I156" s="2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53"/>
      <c r="F157" s="2"/>
      <c r="G157" s="2"/>
      <c r="H157" s="3"/>
      <c r="I157" s="2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53"/>
      <c r="F158" s="2"/>
      <c r="G158" s="2"/>
      <c r="H158" s="3"/>
      <c r="I158" s="2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53"/>
      <c r="F159" s="2"/>
      <c r="G159" s="2"/>
      <c r="H159" s="3"/>
      <c r="I159" s="2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53"/>
      <c r="F160" s="2"/>
      <c r="G160" s="2"/>
      <c r="H160" s="3"/>
      <c r="I160" s="2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53"/>
      <c r="F161" s="2"/>
      <c r="G161" s="2"/>
      <c r="H161" s="3"/>
      <c r="I161" s="2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53"/>
      <c r="F162" s="2"/>
      <c r="G162" s="2"/>
      <c r="H162" s="3"/>
      <c r="I162" s="2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53"/>
      <c r="F163" s="2"/>
      <c r="G163" s="2"/>
      <c r="H163" s="3"/>
      <c r="I163" s="2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53"/>
      <c r="F164" s="2"/>
      <c r="G164" s="2"/>
      <c r="H164" s="3"/>
      <c r="I164" s="2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53"/>
      <c r="F165" s="2"/>
      <c r="G165" s="2"/>
      <c r="H165" s="3"/>
      <c r="I165" s="2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53"/>
      <c r="F166" s="2"/>
      <c r="G166" s="2"/>
      <c r="H166" s="3"/>
      <c r="I166" s="2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53"/>
      <c r="F167" s="2"/>
      <c r="G167" s="2"/>
      <c r="H167" s="3"/>
      <c r="I167" s="2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53"/>
      <c r="F168" s="2"/>
      <c r="G168" s="2"/>
      <c r="H168" s="3"/>
      <c r="I168" s="2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53"/>
      <c r="F169" s="2"/>
      <c r="G169" s="2"/>
      <c r="H169" s="3"/>
      <c r="I169" s="2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53"/>
      <c r="F170" s="2"/>
      <c r="G170" s="2"/>
      <c r="H170" s="3"/>
      <c r="I170" s="2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53"/>
      <c r="F171" s="2"/>
      <c r="G171" s="2"/>
      <c r="H171" s="3"/>
      <c r="I171" s="2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53"/>
      <c r="F172" s="2"/>
      <c r="G172" s="2"/>
      <c r="H172" s="3"/>
      <c r="I172" s="2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53"/>
      <c r="F173" s="2"/>
      <c r="G173" s="2"/>
      <c r="H173" s="3"/>
      <c r="I173" s="2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53"/>
      <c r="F174" s="2"/>
      <c r="G174" s="2"/>
      <c r="H174" s="3"/>
      <c r="I174" s="2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53"/>
      <c r="F175" s="2"/>
      <c r="G175" s="2"/>
      <c r="H175" s="3"/>
      <c r="I175" s="2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53"/>
      <c r="F176" s="2"/>
      <c r="G176" s="2"/>
      <c r="H176" s="3"/>
      <c r="I176" s="2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53"/>
      <c r="F177" s="2"/>
      <c r="G177" s="2"/>
      <c r="H177" s="3"/>
      <c r="I177" s="2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53"/>
      <c r="F178" s="2"/>
      <c r="G178" s="2"/>
      <c r="H178" s="3"/>
      <c r="I178" s="2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53"/>
      <c r="F179" s="2"/>
      <c r="G179" s="2"/>
      <c r="H179" s="3"/>
      <c r="I179" s="2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53"/>
      <c r="F180" s="2"/>
      <c r="G180" s="2"/>
      <c r="H180" s="3"/>
      <c r="I180" s="2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53"/>
      <c r="F181" s="2"/>
      <c r="G181" s="2"/>
      <c r="H181" s="3"/>
      <c r="I181" s="2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53"/>
      <c r="F182" s="2"/>
      <c r="G182" s="2"/>
      <c r="H182" s="3"/>
      <c r="I182" s="2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53"/>
      <c r="F183" s="2"/>
      <c r="G183" s="2"/>
      <c r="H183" s="3"/>
      <c r="I183" s="2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53"/>
      <c r="F184" s="2"/>
      <c r="G184" s="2"/>
      <c r="H184" s="3"/>
      <c r="I184" s="2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53"/>
      <c r="F185" s="2"/>
      <c r="G185" s="2"/>
      <c r="H185" s="3"/>
      <c r="I185" s="2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53"/>
      <c r="F186" s="2"/>
      <c r="G186" s="2"/>
      <c r="H186" s="3"/>
      <c r="I186" s="2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53"/>
      <c r="F187" s="2"/>
      <c r="G187" s="2"/>
      <c r="H187" s="3"/>
      <c r="I187" s="2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53"/>
      <c r="F188" s="2"/>
      <c r="G188" s="2"/>
      <c r="H188" s="3"/>
      <c r="I188" s="2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53"/>
      <c r="F189" s="2"/>
      <c r="G189" s="2"/>
      <c r="H189" s="3"/>
      <c r="I189" s="2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53"/>
      <c r="F190" s="2"/>
      <c r="G190" s="2"/>
      <c r="H190" s="3"/>
      <c r="I190" s="2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53"/>
      <c r="F191" s="2"/>
      <c r="G191" s="2"/>
      <c r="H191" s="3"/>
      <c r="I191" s="2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53"/>
      <c r="F192" s="2"/>
      <c r="G192" s="2"/>
      <c r="H192" s="3"/>
      <c r="I192" s="2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53"/>
      <c r="F193" s="2"/>
      <c r="G193" s="2"/>
      <c r="H193" s="3"/>
      <c r="I193" s="2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53"/>
      <c r="F194" s="2"/>
      <c r="G194" s="2"/>
      <c r="H194" s="3"/>
      <c r="I194" s="2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53"/>
      <c r="F195" s="2"/>
      <c r="G195" s="2"/>
      <c r="H195" s="3"/>
      <c r="I195" s="2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53"/>
      <c r="F196" s="2"/>
      <c r="G196" s="2"/>
      <c r="H196" s="3"/>
      <c r="I196" s="2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53"/>
      <c r="F197" s="2"/>
      <c r="G197" s="2"/>
      <c r="H197" s="3"/>
      <c r="I197" s="2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53"/>
      <c r="F198" s="2"/>
      <c r="G198" s="2"/>
      <c r="H198" s="3"/>
      <c r="I198" s="2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53"/>
      <c r="F199" s="2"/>
      <c r="G199" s="2"/>
      <c r="H199" s="3"/>
      <c r="I199" s="2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53"/>
      <c r="F200" s="2"/>
      <c r="G200" s="2"/>
      <c r="H200" s="3"/>
      <c r="I200" s="2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53"/>
      <c r="F201" s="2"/>
      <c r="G201" s="2"/>
      <c r="H201" s="3"/>
      <c r="I201" s="2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2">
    <mergeCell ref="A1:E1"/>
    <mergeCell ref="A2:R2"/>
    <mergeCell ref="P3:R3"/>
    <mergeCell ref="T3:V3"/>
    <mergeCell ref="W3:Y3"/>
    <mergeCell ref="A5:E5"/>
    <mergeCell ref="A6:E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D1"/>
    </sheetView>
  </sheetViews>
  <sheetFormatPr defaultColWidth="8.75" defaultRowHeight="14.25"/>
  <cols>
    <col min="1" max="1" width="5.25" customWidth="1"/>
    <col min="2" max="2" width="6.5" customWidth="1"/>
    <col min="3" max="3" width="9.58333333333333" customWidth="1"/>
    <col min="4" max="4" width="14" customWidth="1"/>
    <col min="5" max="5" width="6.25" customWidth="1"/>
    <col min="6" max="6" width="7" customWidth="1"/>
    <col min="7" max="7" width="15.5833333333333" customWidth="1"/>
    <col min="8" max="8" width="8.25" customWidth="1"/>
    <col min="9" max="9" width="10.75" customWidth="1"/>
    <col min="10" max="10" width="8" customWidth="1"/>
    <col min="11" max="11" width="9.33333333333333" customWidth="1"/>
    <col min="12" max="12" width="9.58333333333333" customWidth="1"/>
    <col min="13" max="13" width="9.25" customWidth="1"/>
    <col min="14" max="14" width="10.75" customWidth="1"/>
    <col min="15" max="15" width="9.33333333333333" customWidth="1"/>
    <col min="16" max="16" width="9.58333333333333" customWidth="1"/>
    <col min="17" max="18" width="8.75" customWidth="1"/>
    <col min="19" max="25" width="9.08333333333333" hidden="1" customWidth="1"/>
    <col min="26" max="26" width="1.83333333333333" hidden="1" customWidth="1"/>
    <col min="27" max="27" width="9.08333333333333" customWidth="1"/>
  </cols>
  <sheetData>
    <row r="1" ht="17.15" customHeight="1" spans="1:27">
      <c r="A1" s="431" t="s">
        <v>0</v>
      </c>
      <c r="B1" s="159"/>
      <c r="C1" s="159"/>
      <c r="D1" s="159"/>
      <c r="E1" s="270"/>
      <c r="F1" s="270"/>
      <c r="G1" s="210"/>
      <c r="H1" s="270"/>
      <c r="I1" s="281"/>
      <c r="J1" s="270"/>
      <c r="K1" s="282"/>
      <c r="L1" s="270"/>
      <c r="M1" s="270"/>
      <c r="N1" s="438"/>
      <c r="O1" s="282"/>
      <c r="P1" s="282"/>
      <c r="Q1" s="282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ht="42" customHeight="1" spans="1:27">
      <c r="A2" s="432" t="s">
        <v>282</v>
      </c>
      <c r="B2" s="433"/>
      <c r="C2" s="433"/>
      <c r="D2" s="433"/>
      <c r="E2" s="433"/>
      <c r="F2" s="433"/>
      <c r="G2" s="433"/>
      <c r="H2" s="433"/>
      <c r="I2" s="433"/>
      <c r="J2" s="433"/>
      <c r="K2" s="439"/>
      <c r="L2" s="433"/>
      <c r="M2" s="433"/>
      <c r="N2" s="440"/>
      <c r="O2" s="439"/>
      <c r="P2" s="439"/>
      <c r="Q2" s="439"/>
      <c r="R2" s="433"/>
      <c r="S2" s="159"/>
      <c r="T2" s="159"/>
      <c r="U2" s="159"/>
      <c r="V2" s="159"/>
      <c r="W2" s="159"/>
      <c r="X2" s="159"/>
      <c r="Y2" s="159"/>
      <c r="Z2" s="159"/>
      <c r="AA2" s="159"/>
    </row>
    <row r="3" ht="27" customHeight="1" spans="1:27">
      <c r="A3" s="77" t="s">
        <v>2</v>
      </c>
      <c r="B3" s="274" t="s">
        <v>3</v>
      </c>
      <c r="C3" s="26" t="s">
        <v>4</v>
      </c>
      <c r="D3" s="26" t="s">
        <v>5</v>
      </c>
      <c r="E3" s="26" t="s">
        <v>283</v>
      </c>
      <c r="F3" s="26" t="s">
        <v>7</v>
      </c>
      <c r="G3" s="26" t="s">
        <v>284</v>
      </c>
      <c r="H3" s="26" t="s">
        <v>9</v>
      </c>
      <c r="I3" s="43" t="s">
        <v>10</v>
      </c>
      <c r="J3" s="26" t="s">
        <v>11</v>
      </c>
      <c r="K3" s="94" t="s">
        <v>12</v>
      </c>
      <c r="L3" s="26" t="s">
        <v>285</v>
      </c>
      <c r="M3" s="26" t="s">
        <v>14</v>
      </c>
      <c r="N3" s="315" t="s">
        <v>15</v>
      </c>
      <c r="O3" s="94" t="s">
        <v>16</v>
      </c>
      <c r="P3" s="94"/>
      <c r="Q3" s="94"/>
      <c r="R3" s="163" t="s">
        <v>286</v>
      </c>
      <c r="S3" s="7" t="s">
        <v>17</v>
      </c>
      <c r="T3" s="46"/>
      <c r="U3" s="46"/>
      <c r="V3" s="46" t="s">
        <v>18</v>
      </c>
      <c r="W3" s="47"/>
      <c r="X3" s="51"/>
      <c r="Y3" s="37" t="s">
        <v>19</v>
      </c>
      <c r="Z3" s="52" t="s">
        <v>20</v>
      </c>
      <c r="AA3" s="159"/>
    </row>
    <row r="4" ht="27" customHeight="1" spans="1:27">
      <c r="A4" s="77"/>
      <c r="B4" s="434"/>
      <c r="C4" s="303"/>
      <c r="D4" s="26"/>
      <c r="E4" s="26"/>
      <c r="F4" s="303"/>
      <c r="G4" s="26"/>
      <c r="H4" s="26"/>
      <c r="I4" s="43"/>
      <c r="J4" s="26"/>
      <c r="K4" s="94"/>
      <c r="L4" s="26"/>
      <c r="M4" s="303"/>
      <c r="N4" s="315"/>
      <c r="O4" s="94" t="s">
        <v>21</v>
      </c>
      <c r="P4" s="94" t="s">
        <v>22</v>
      </c>
      <c r="Q4" s="94" t="s">
        <v>23</v>
      </c>
      <c r="R4" s="163"/>
      <c r="S4" s="7" t="s">
        <v>24</v>
      </c>
      <c r="T4" s="46" t="s">
        <v>25</v>
      </c>
      <c r="U4" s="46" t="s">
        <v>26</v>
      </c>
      <c r="V4" s="46" t="s">
        <v>24</v>
      </c>
      <c r="W4" s="46" t="s">
        <v>25</v>
      </c>
      <c r="X4" s="11" t="s">
        <v>27</v>
      </c>
      <c r="Y4" s="52"/>
      <c r="Z4" s="52"/>
      <c r="AA4" s="159"/>
    </row>
    <row r="5" ht="25" customHeight="1" spans="1:27">
      <c r="A5" s="165" t="s">
        <v>287</v>
      </c>
      <c r="B5" s="435"/>
      <c r="C5" s="435"/>
      <c r="D5" s="436"/>
      <c r="E5" s="166"/>
      <c r="F5" s="166"/>
      <c r="G5" s="166"/>
      <c r="H5" s="166"/>
      <c r="I5" s="165"/>
      <c r="J5" s="166"/>
      <c r="K5" s="441">
        <f>SUM(K6:K19)</f>
        <v>1043740</v>
      </c>
      <c r="L5" s="166"/>
      <c r="M5" s="166"/>
      <c r="N5" s="442"/>
      <c r="O5" s="441">
        <f>SUM(O6:O19)</f>
        <v>1043740</v>
      </c>
      <c r="P5" s="441">
        <f>SUM(P6:P19)</f>
        <v>1043740</v>
      </c>
      <c r="Q5" s="441">
        <f>SUM(Q6:Q19)</f>
        <v>0</v>
      </c>
      <c r="R5" s="445"/>
      <c r="S5" s="159"/>
      <c r="T5" s="50"/>
      <c r="U5" s="50">
        <v>1472</v>
      </c>
      <c r="V5" s="2"/>
      <c r="W5" s="2">
        <f>800*0.4</f>
        <v>320</v>
      </c>
      <c r="X5" s="2">
        <v>960</v>
      </c>
      <c r="Y5" s="52">
        <f>SUM(S5*V5+T5*W5+U5*X5)</f>
        <v>1413120</v>
      </c>
      <c r="Z5" s="52">
        <f>SUM(S5*V5+T5*W5+U5*X5-O5)</f>
        <v>369380</v>
      </c>
      <c r="AA5" s="159"/>
    </row>
    <row r="6" ht="25" customHeight="1" spans="1:27">
      <c r="A6" s="26">
        <v>1</v>
      </c>
      <c r="B6" s="26" t="s">
        <v>58</v>
      </c>
      <c r="C6" s="26" t="s">
        <v>31</v>
      </c>
      <c r="D6" s="26" t="s">
        <v>288</v>
      </c>
      <c r="E6" s="26"/>
      <c r="F6" s="26" t="s">
        <v>289</v>
      </c>
      <c r="G6" s="26" t="s">
        <v>288</v>
      </c>
      <c r="H6" s="26" t="s">
        <v>290</v>
      </c>
      <c r="I6" s="26">
        <v>300</v>
      </c>
      <c r="J6" s="26">
        <v>35</v>
      </c>
      <c r="K6" s="94">
        <f t="shared" ref="K6:K19" si="0">I6*J6</f>
        <v>10500</v>
      </c>
      <c r="L6" s="26" t="s">
        <v>65</v>
      </c>
      <c r="M6" s="26"/>
      <c r="N6" s="26" t="s">
        <v>291</v>
      </c>
      <c r="O6" s="44">
        <f t="shared" ref="O6:O19" si="1">SUM(P6:Q6)</f>
        <v>10500</v>
      </c>
      <c r="P6" s="44">
        <v>10500</v>
      </c>
      <c r="Q6" s="94">
        <v>0</v>
      </c>
      <c r="R6" s="205"/>
      <c r="S6" s="270"/>
      <c r="T6" s="270"/>
      <c r="U6" s="270"/>
      <c r="V6" s="270"/>
      <c r="W6" s="270"/>
      <c r="X6" s="270"/>
      <c r="Y6" s="270"/>
      <c r="Z6" s="270"/>
      <c r="AA6" s="270"/>
    </row>
    <row r="7" ht="25" customHeight="1" spans="1:27">
      <c r="A7" s="26">
        <v>2</v>
      </c>
      <c r="B7" s="26" t="s">
        <v>58</v>
      </c>
      <c r="C7" s="26" t="s">
        <v>31</v>
      </c>
      <c r="D7" s="26" t="s">
        <v>292</v>
      </c>
      <c r="E7" s="26"/>
      <c r="F7" s="26" t="s">
        <v>94</v>
      </c>
      <c r="G7" s="26" t="s">
        <v>292</v>
      </c>
      <c r="H7" s="26" t="s">
        <v>293</v>
      </c>
      <c r="I7" s="26">
        <v>200</v>
      </c>
      <c r="J7" s="26">
        <v>500</v>
      </c>
      <c r="K7" s="94">
        <f t="shared" si="0"/>
        <v>100000</v>
      </c>
      <c r="L7" s="26" t="s">
        <v>65</v>
      </c>
      <c r="M7" s="26"/>
      <c r="N7" s="129" t="s">
        <v>294</v>
      </c>
      <c r="O7" s="44">
        <f t="shared" si="1"/>
        <v>100000</v>
      </c>
      <c r="P7" s="44">
        <v>100000</v>
      </c>
      <c r="Q7" s="94">
        <v>0</v>
      </c>
      <c r="R7" s="43"/>
      <c r="S7" s="270"/>
      <c r="T7" s="270"/>
      <c r="U7" s="270"/>
      <c r="V7" s="270"/>
      <c r="W7" s="270"/>
      <c r="X7" s="270"/>
      <c r="Y7" s="270"/>
      <c r="Z7" s="270"/>
      <c r="AA7" s="270"/>
    </row>
    <row r="8" ht="25" customHeight="1" spans="1:27">
      <c r="A8" s="26">
        <v>3</v>
      </c>
      <c r="B8" s="26" t="s">
        <v>58</v>
      </c>
      <c r="C8" s="26" t="s">
        <v>31</v>
      </c>
      <c r="D8" s="26" t="s">
        <v>295</v>
      </c>
      <c r="E8" s="26"/>
      <c r="F8" s="26" t="s">
        <v>289</v>
      </c>
      <c r="G8" s="26" t="s">
        <v>295</v>
      </c>
      <c r="H8" s="26" t="s">
        <v>114</v>
      </c>
      <c r="I8" s="26">
        <v>100</v>
      </c>
      <c r="J8" s="26">
        <v>1200</v>
      </c>
      <c r="K8" s="94">
        <f t="shared" si="0"/>
        <v>120000</v>
      </c>
      <c r="L8" s="26" t="s">
        <v>197</v>
      </c>
      <c r="M8" s="26"/>
      <c r="N8" s="129" t="s">
        <v>296</v>
      </c>
      <c r="O8" s="44">
        <f t="shared" si="1"/>
        <v>120000</v>
      </c>
      <c r="P8" s="44">
        <v>120000</v>
      </c>
      <c r="Q8" s="94">
        <v>0</v>
      </c>
      <c r="R8" s="43"/>
      <c r="S8" s="270"/>
      <c r="T8" s="270"/>
      <c r="U8" s="270"/>
      <c r="V8" s="270"/>
      <c r="W8" s="270"/>
      <c r="X8" s="270"/>
      <c r="Y8" s="270"/>
      <c r="Z8" s="270"/>
      <c r="AA8" s="270"/>
    </row>
    <row r="9" ht="25" customHeight="1" spans="1:27">
      <c r="A9" s="26">
        <v>4</v>
      </c>
      <c r="B9" s="26" t="s">
        <v>58</v>
      </c>
      <c r="C9" s="26" t="s">
        <v>31</v>
      </c>
      <c r="D9" s="26" t="s">
        <v>297</v>
      </c>
      <c r="E9" s="26"/>
      <c r="F9" s="26" t="s">
        <v>289</v>
      </c>
      <c r="G9" s="26" t="s">
        <v>298</v>
      </c>
      <c r="H9" s="26" t="s">
        <v>299</v>
      </c>
      <c r="I9" s="26">
        <v>1300</v>
      </c>
      <c r="J9" s="26">
        <v>2</v>
      </c>
      <c r="K9" s="94">
        <f t="shared" si="0"/>
        <v>2600</v>
      </c>
      <c r="L9" s="26" t="s">
        <v>65</v>
      </c>
      <c r="M9" s="26"/>
      <c r="N9" s="129" t="s">
        <v>300</v>
      </c>
      <c r="O9" s="44">
        <f t="shared" si="1"/>
        <v>2600</v>
      </c>
      <c r="P9" s="44">
        <v>2600</v>
      </c>
      <c r="Q9" s="94">
        <v>0</v>
      </c>
      <c r="R9" s="43"/>
      <c r="S9" s="270"/>
      <c r="T9" s="270"/>
      <c r="U9" s="270"/>
      <c r="V9" s="270"/>
      <c r="W9" s="270"/>
      <c r="X9" s="270"/>
      <c r="Y9" s="270"/>
      <c r="Z9" s="270"/>
      <c r="AA9" s="270"/>
    </row>
    <row r="10" ht="25" customHeight="1" spans="1:27">
      <c r="A10" s="26">
        <v>5</v>
      </c>
      <c r="B10" s="26" t="s">
        <v>58</v>
      </c>
      <c r="C10" s="26" t="s">
        <v>31</v>
      </c>
      <c r="D10" s="26" t="s">
        <v>301</v>
      </c>
      <c r="E10" s="26"/>
      <c r="F10" s="26" t="s">
        <v>289</v>
      </c>
      <c r="G10" s="26" t="s">
        <v>302</v>
      </c>
      <c r="H10" s="26" t="s">
        <v>114</v>
      </c>
      <c r="I10" s="26">
        <v>25</v>
      </c>
      <c r="J10" s="26">
        <v>240</v>
      </c>
      <c r="K10" s="94">
        <f t="shared" si="0"/>
        <v>6000</v>
      </c>
      <c r="L10" s="26" t="s">
        <v>65</v>
      </c>
      <c r="M10" s="26"/>
      <c r="N10" s="129" t="s">
        <v>303</v>
      </c>
      <c r="O10" s="44">
        <f t="shared" si="1"/>
        <v>6000</v>
      </c>
      <c r="P10" s="44">
        <v>6000</v>
      </c>
      <c r="Q10" s="94">
        <v>0</v>
      </c>
      <c r="R10" s="43"/>
      <c r="S10" s="270"/>
      <c r="T10" s="270"/>
      <c r="U10" s="270"/>
      <c r="V10" s="270"/>
      <c r="W10" s="270"/>
      <c r="X10" s="270"/>
      <c r="Y10" s="270"/>
      <c r="Z10" s="270"/>
      <c r="AA10" s="270"/>
    </row>
    <row r="11" ht="25" customHeight="1" spans="1:27">
      <c r="A11" s="26">
        <v>6</v>
      </c>
      <c r="B11" s="26" t="s">
        <v>58</v>
      </c>
      <c r="C11" s="26" t="s">
        <v>31</v>
      </c>
      <c r="D11" s="26" t="s">
        <v>304</v>
      </c>
      <c r="E11" s="26"/>
      <c r="F11" s="26" t="s">
        <v>289</v>
      </c>
      <c r="G11" s="26" t="s">
        <v>304</v>
      </c>
      <c r="H11" s="26" t="s">
        <v>125</v>
      </c>
      <c r="I11" s="26">
        <v>110</v>
      </c>
      <c r="J11" s="26">
        <v>24</v>
      </c>
      <c r="K11" s="94">
        <f t="shared" si="0"/>
        <v>2640</v>
      </c>
      <c r="L11" s="26" t="s">
        <v>65</v>
      </c>
      <c r="M11" s="26"/>
      <c r="N11" s="129" t="s">
        <v>305</v>
      </c>
      <c r="O11" s="44">
        <f t="shared" si="1"/>
        <v>2640</v>
      </c>
      <c r="P11" s="44">
        <v>2640</v>
      </c>
      <c r="Q11" s="94">
        <v>0</v>
      </c>
      <c r="R11" s="43"/>
      <c r="S11" s="270"/>
      <c r="T11" s="270"/>
      <c r="U11" s="270"/>
      <c r="V11" s="270"/>
      <c r="W11" s="270"/>
      <c r="X11" s="270"/>
      <c r="Y11" s="270"/>
      <c r="Z11" s="270"/>
      <c r="AA11" s="270"/>
    </row>
    <row r="12" ht="25" customHeight="1" spans="1:27">
      <c r="A12" s="26">
        <v>7</v>
      </c>
      <c r="B12" s="26" t="s">
        <v>58</v>
      </c>
      <c r="C12" s="26" t="s">
        <v>31</v>
      </c>
      <c r="D12" s="26" t="s">
        <v>306</v>
      </c>
      <c r="E12" s="26"/>
      <c r="F12" s="26" t="s">
        <v>289</v>
      </c>
      <c r="G12" s="26" t="s">
        <v>306</v>
      </c>
      <c r="H12" s="26" t="s">
        <v>114</v>
      </c>
      <c r="I12" s="26">
        <v>180</v>
      </c>
      <c r="J12" s="26">
        <v>200</v>
      </c>
      <c r="K12" s="94">
        <f t="shared" si="0"/>
        <v>36000</v>
      </c>
      <c r="L12" s="26" t="s">
        <v>65</v>
      </c>
      <c r="M12" s="26"/>
      <c r="N12" s="129" t="s">
        <v>296</v>
      </c>
      <c r="O12" s="44">
        <f t="shared" si="1"/>
        <v>36000</v>
      </c>
      <c r="P12" s="44">
        <v>36000</v>
      </c>
      <c r="Q12" s="94">
        <v>0</v>
      </c>
      <c r="R12" s="43"/>
      <c r="S12" s="270"/>
      <c r="T12" s="270"/>
      <c r="U12" s="270"/>
      <c r="V12" s="270"/>
      <c r="W12" s="270"/>
      <c r="X12" s="270"/>
      <c r="Y12" s="270"/>
      <c r="Z12" s="270"/>
      <c r="AA12" s="270"/>
    </row>
    <row r="13" ht="25" customHeight="1" spans="1:27">
      <c r="A13" s="26">
        <v>8</v>
      </c>
      <c r="B13" s="26" t="s">
        <v>58</v>
      </c>
      <c r="C13" s="26" t="s">
        <v>31</v>
      </c>
      <c r="D13" s="26" t="s">
        <v>307</v>
      </c>
      <c r="E13" s="26"/>
      <c r="F13" s="26" t="s">
        <v>289</v>
      </c>
      <c r="G13" s="26" t="s">
        <v>307</v>
      </c>
      <c r="H13" s="26" t="s">
        <v>114</v>
      </c>
      <c r="I13" s="26">
        <v>590</v>
      </c>
      <c r="J13" s="26">
        <v>100</v>
      </c>
      <c r="K13" s="94">
        <f t="shared" si="0"/>
        <v>59000</v>
      </c>
      <c r="L13" s="26" t="s">
        <v>65</v>
      </c>
      <c r="M13" s="26"/>
      <c r="N13" s="26" t="s">
        <v>296</v>
      </c>
      <c r="O13" s="44">
        <f t="shared" si="1"/>
        <v>59000</v>
      </c>
      <c r="P13" s="44">
        <v>59000</v>
      </c>
      <c r="Q13" s="94">
        <v>0</v>
      </c>
      <c r="R13" s="43"/>
      <c r="S13" s="270"/>
      <c r="T13" s="270"/>
      <c r="U13" s="270"/>
      <c r="V13" s="270"/>
      <c r="W13" s="270"/>
      <c r="X13" s="270"/>
      <c r="Y13" s="270"/>
      <c r="Z13" s="270"/>
      <c r="AA13" s="270"/>
    </row>
    <row r="14" ht="25" customHeight="1" spans="1:27">
      <c r="A14" s="26">
        <v>9</v>
      </c>
      <c r="B14" s="26" t="s">
        <v>58</v>
      </c>
      <c r="C14" s="26" t="s">
        <v>31</v>
      </c>
      <c r="D14" s="26" t="s">
        <v>163</v>
      </c>
      <c r="E14" s="26"/>
      <c r="F14" s="26" t="s">
        <v>289</v>
      </c>
      <c r="G14" s="26" t="s">
        <v>163</v>
      </c>
      <c r="H14" s="26" t="s">
        <v>114</v>
      </c>
      <c r="I14" s="26">
        <v>450</v>
      </c>
      <c r="J14" s="26">
        <v>250</v>
      </c>
      <c r="K14" s="94">
        <f t="shared" si="0"/>
        <v>112500</v>
      </c>
      <c r="L14" s="26" t="s">
        <v>197</v>
      </c>
      <c r="M14" s="26"/>
      <c r="N14" s="26" t="s">
        <v>300</v>
      </c>
      <c r="O14" s="44">
        <f t="shared" si="1"/>
        <v>112500</v>
      </c>
      <c r="P14" s="44">
        <v>112500</v>
      </c>
      <c r="Q14" s="94">
        <v>0</v>
      </c>
      <c r="R14" s="43"/>
      <c r="S14" s="270"/>
      <c r="T14" s="270"/>
      <c r="U14" s="270"/>
      <c r="V14" s="270"/>
      <c r="W14" s="270"/>
      <c r="X14" s="270"/>
      <c r="Y14" s="270"/>
      <c r="Z14" s="270"/>
      <c r="AA14" s="270"/>
    </row>
    <row r="15" ht="25" customHeight="1" spans="1:27">
      <c r="A15" s="26">
        <v>10</v>
      </c>
      <c r="B15" s="26" t="s">
        <v>58</v>
      </c>
      <c r="C15" s="26" t="s">
        <v>31</v>
      </c>
      <c r="D15" s="26" t="s">
        <v>308</v>
      </c>
      <c r="E15" s="26"/>
      <c r="F15" s="26" t="s">
        <v>289</v>
      </c>
      <c r="G15" s="26" t="s">
        <v>308</v>
      </c>
      <c r="H15" s="26" t="s">
        <v>309</v>
      </c>
      <c r="I15" s="26">
        <v>1000</v>
      </c>
      <c r="J15" s="26">
        <v>100</v>
      </c>
      <c r="K15" s="94">
        <f t="shared" si="0"/>
        <v>100000</v>
      </c>
      <c r="L15" s="26" t="s">
        <v>197</v>
      </c>
      <c r="M15" s="26"/>
      <c r="N15" s="129" t="s">
        <v>310</v>
      </c>
      <c r="O15" s="44">
        <f t="shared" si="1"/>
        <v>100000</v>
      </c>
      <c r="P15" s="44">
        <v>100000</v>
      </c>
      <c r="Q15" s="94">
        <v>0</v>
      </c>
      <c r="R15" s="43"/>
      <c r="S15" s="270"/>
      <c r="T15" s="270"/>
      <c r="U15" s="270"/>
      <c r="V15" s="270"/>
      <c r="W15" s="270"/>
      <c r="X15" s="270"/>
      <c r="Y15" s="270"/>
      <c r="Z15" s="270"/>
      <c r="AA15" s="270"/>
    </row>
    <row r="16" ht="25" customHeight="1" spans="1:27">
      <c r="A16" s="26">
        <v>11</v>
      </c>
      <c r="B16" s="26" t="s">
        <v>58</v>
      </c>
      <c r="C16" s="26" t="s">
        <v>31</v>
      </c>
      <c r="D16" s="26" t="s">
        <v>311</v>
      </c>
      <c r="E16" s="26"/>
      <c r="F16" s="26" t="s">
        <v>289</v>
      </c>
      <c r="G16" s="26" t="s">
        <v>311</v>
      </c>
      <c r="H16" s="26" t="s">
        <v>114</v>
      </c>
      <c r="I16" s="26">
        <v>200</v>
      </c>
      <c r="J16" s="26">
        <v>300</v>
      </c>
      <c r="K16" s="94">
        <f t="shared" si="0"/>
        <v>60000</v>
      </c>
      <c r="L16" s="26" t="s">
        <v>65</v>
      </c>
      <c r="M16" s="26"/>
      <c r="N16" s="438" t="s">
        <v>312</v>
      </c>
      <c r="O16" s="44">
        <f t="shared" si="1"/>
        <v>60000</v>
      </c>
      <c r="P16" s="44">
        <v>60000</v>
      </c>
      <c r="Q16" s="94">
        <v>0</v>
      </c>
      <c r="R16" s="26"/>
      <c r="S16" s="270"/>
      <c r="T16" s="270"/>
      <c r="U16" s="270"/>
      <c r="V16" s="270"/>
      <c r="W16" s="270"/>
      <c r="X16" s="270"/>
      <c r="Y16" s="270"/>
      <c r="Z16" s="270"/>
      <c r="AA16" s="270"/>
    </row>
    <row r="17" ht="25" customHeight="1" spans="1:27">
      <c r="A17" s="26">
        <v>12</v>
      </c>
      <c r="B17" s="26" t="s">
        <v>58</v>
      </c>
      <c r="C17" s="26" t="s">
        <v>31</v>
      </c>
      <c r="D17" s="26" t="s">
        <v>313</v>
      </c>
      <c r="E17" s="26"/>
      <c r="F17" s="26" t="s">
        <v>289</v>
      </c>
      <c r="G17" s="26" t="s">
        <v>313</v>
      </c>
      <c r="H17" s="26" t="s">
        <v>114</v>
      </c>
      <c r="I17" s="26">
        <v>16500</v>
      </c>
      <c r="J17" s="26">
        <v>3</v>
      </c>
      <c r="K17" s="94">
        <f t="shared" si="0"/>
        <v>49500</v>
      </c>
      <c r="L17" s="26" t="s">
        <v>65</v>
      </c>
      <c r="M17" s="26"/>
      <c r="N17" s="315" t="s">
        <v>314</v>
      </c>
      <c r="O17" s="44">
        <f t="shared" si="1"/>
        <v>49500</v>
      </c>
      <c r="P17" s="44">
        <v>49500</v>
      </c>
      <c r="Q17" s="94">
        <v>0</v>
      </c>
      <c r="R17" s="26"/>
      <c r="S17" s="270"/>
      <c r="T17" s="270"/>
      <c r="U17" s="270"/>
      <c r="V17" s="270"/>
      <c r="W17" s="270"/>
      <c r="X17" s="270"/>
      <c r="Y17" s="270"/>
      <c r="Z17" s="270"/>
      <c r="AA17" s="270"/>
    </row>
    <row r="18" ht="25" customHeight="1" spans="1:27">
      <c r="A18" s="26">
        <v>13</v>
      </c>
      <c r="B18" s="26" t="s">
        <v>58</v>
      </c>
      <c r="C18" s="26" t="s">
        <v>31</v>
      </c>
      <c r="D18" s="303" t="s">
        <v>315</v>
      </c>
      <c r="E18" s="303"/>
      <c r="F18" s="26" t="s">
        <v>289</v>
      </c>
      <c r="G18" s="303" t="s">
        <v>315</v>
      </c>
      <c r="H18" s="26" t="s">
        <v>114</v>
      </c>
      <c r="I18" s="303">
        <v>200</v>
      </c>
      <c r="J18" s="303">
        <v>175</v>
      </c>
      <c r="K18" s="94">
        <f t="shared" si="0"/>
        <v>35000</v>
      </c>
      <c r="L18" s="26" t="s">
        <v>65</v>
      </c>
      <c r="M18" s="26"/>
      <c r="N18" s="443" t="s">
        <v>316</v>
      </c>
      <c r="O18" s="44">
        <f t="shared" si="1"/>
        <v>35000</v>
      </c>
      <c r="P18" s="444">
        <v>35000</v>
      </c>
      <c r="Q18" s="94">
        <v>0</v>
      </c>
      <c r="R18" s="303"/>
      <c r="S18" s="270"/>
      <c r="T18" s="270"/>
      <c r="U18" s="270"/>
      <c r="V18" s="270"/>
      <c r="W18" s="270"/>
      <c r="X18" s="270"/>
      <c r="Y18" s="270"/>
      <c r="Z18" s="270"/>
      <c r="AA18" s="270"/>
    </row>
    <row r="19" ht="25" customHeight="1" spans="1:27">
      <c r="A19" s="26">
        <v>14</v>
      </c>
      <c r="B19" s="26" t="s">
        <v>58</v>
      </c>
      <c r="C19" s="26" t="s">
        <v>31</v>
      </c>
      <c r="D19" s="303" t="s">
        <v>317</v>
      </c>
      <c r="E19" s="303"/>
      <c r="F19" s="26" t="s">
        <v>289</v>
      </c>
      <c r="G19" s="303" t="s">
        <v>317</v>
      </c>
      <c r="H19" s="26" t="s">
        <v>114</v>
      </c>
      <c r="I19" s="303">
        <v>87500</v>
      </c>
      <c r="J19" s="303">
        <v>4</v>
      </c>
      <c r="K19" s="94">
        <f t="shared" si="0"/>
        <v>350000</v>
      </c>
      <c r="L19" s="26" t="s">
        <v>197</v>
      </c>
      <c r="M19" s="26"/>
      <c r="N19" s="443" t="s">
        <v>318</v>
      </c>
      <c r="O19" s="44">
        <f t="shared" si="1"/>
        <v>350000</v>
      </c>
      <c r="P19" s="444">
        <v>350000</v>
      </c>
      <c r="Q19" s="94">
        <v>0</v>
      </c>
      <c r="R19" s="303"/>
      <c r="S19" s="270"/>
      <c r="T19" s="270"/>
      <c r="U19" s="270"/>
      <c r="V19" s="270"/>
      <c r="W19" s="270"/>
      <c r="X19" s="270"/>
      <c r="Y19" s="270"/>
      <c r="Z19" s="270"/>
      <c r="AA19" s="270"/>
    </row>
    <row r="20" spans="1:27">
      <c r="A20" s="281"/>
      <c r="B20" s="437"/>
      <c r="C20" s="153"/>
      <c r="D20" s="270"/>
      <c r="E20" s="270"/>
      <c r="F20" s="270"/>
      <c r="G20" s="210"/>
      <c r="H20" s="270"/>
      <c r="I20" s="281"/>
      <c r="J20" s="270"/>
      <c r="K20" s="282"/>
      <c r="L20" s="270"/>
      <c r="M20" s="270"/>
      <c r="N20" s="438"/>
      <c r="O20" s="282"/>
      <c r="P20" s="282"/>
      <c r="Q20" s="282"/>
      <c r="R20" s="159"/>
      <c r="S20" s="159"/>
      <c r="T20" s="159"/>
      <c r="U20" s="159"/>
      <c r="V20" s="159"/>
      <c r="W20" s="159"/>
      <c r="X20" s="159"/>
      <c r="Y20" s="159"/>
      <c r="Z20" s="159"/>
      <c r="AA20" s="159"/>
    </row>
    <row r="21" spans="1:27">
      <c r="A21" s="281"/>
      <c r="B21" s="437"/>
      <c r="C21" s="153"/>
      <c r="D21" s="270"/>
      <c r="E21" s="270"/>
      <c r="F21" s="270"/>
      <c r="G21" s="210"/>
      <c r="H21" s="270"/>
      <c r="I21" s="281"/>
      <c r="J21" s="270"/>
      <c r="K21" s="282"/>
      <c r="L21" s="270"/>
      <c r="M21" s="270"/>
      <c r="N21" s="438"/>
      <c r="O21" s="282"/>
      <c r="P21" s="282"/>
      <c r="Q21" s="282"/>
      <c r="R21" s="159"/>
      <c r="S21" s="159"/>
      <c r="T21" s="159"/>
      <c r="U21" s="159"/>
      <c r="V21" s="159"/>
      <c r="W21" s="159"/>
      <c r="X21" s="159"/>
      <c r="Y21" s="159"/>
      <c r="Z21" s="159"/>
      <c r="AA21" s="159"/>
    </row>
    <row r="22" spans="1:27">
      <c r="A22" s="281"/>
      <c r="B22" s="437"/>
      <c r="C22" s="153"/>
      <c r="D22" s="270"/>
      <c r="E22" s="270"/>
      <c r="F22" s="270"/>
      <c r="G22" s="210"/>
      <c r="H22" s="270"/>
      <c r="I22" s="281"/>
      <c r="J22" s="270"/>
      <c r="K22" s="282"/>
      <c r="L22" s="270"/>
      <c r="M22" s="270"/>
      <c r="N22" s="438"/>
      <c r="O22" s="282"/>
      <c r="P22" s="282"/>
      <c r="Q22" s="282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1:27">
      <c r="A23" s="281"/>
      <c r="B23" s="437"/>
      <c r="C23" s="153"/>
      <c r="D23" s="270"/>
      <c r="E23" s="270"/>
      <c r="F23" s="270"/>
      <c r="G23" s="210"/>
      <c r="H23" s="270"/>
      <c r="I23" s="281"/>
      <c r="J23" s="270"/>
      <c r="K23" s="282"/>
      <c r="L23" s="270"/>
      <c r="M23" s="270"/>
      <c r="N23" s="438"/>
      <c r="O23" s="282"/>
      <c r="P23" s="282"/>
      <c r="Q23" s="282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1:27">
      <c r="A24" s="281"/>
      <c r="B24" s="437"/>
      <c r="C24" s="153"/>
      <c r="D24" s="270"/>
      <c r="E24" s="270"/>
      <c r="F24" s="270"/>
      <c r="G24" s="210"/>
      <c r="H24" s="270"/>
      <c r="I24" s="281"/>
      <c r="J24" s="270"/>
      <c r="K24" s="282"/>
      <c r="L24" s="270"/>
      <c r="M24" s="270"/>
      <c r="N24" s="438"/>
      <c r="O24" s="282"/>
      <c r="P24" s="282"/>
      <c r="Q24" s="282"/>
      <c r="R24" s="159"/>
      <c r="S24" s="159"/>
      <c r="T24" s="159"/>
      <c r="U24" s="159"/>
      <c r="V24" s="159"/>
      <c r="W24" s="159"/>
      <c r="X24" s="159"/>
      <c r="Y24" s="159"/>
      <c r="Z24" s="159"/>
      <c r="AA24" s="159"/>
    </row>
    <row r="25" spans="1:27">
      <c r="A25" s="281"/>
      <c r="B25" s="437"/>
      <c r="C25" s="153"/>
      <c r="D25" s="270"/>
      <c r="E25" s="270"/>
      <c r="F25" s="270"/>
      <c r="G25" s="210"/>
      <c r="H25" s="270"/>
      <c r="I25" s="281"/>
      <c r="J25" s="270"/>
      <c r="K25" s="282"/>
      <c r="L25" s="270"/>
      <c r="M25" s="270"/>
      <c r="N25" s="438"/>
      <c r="O25" s="282"/>
      <c r="P25" s="282"/>
      <c r="Q25" s="282"/>
      <c r="R25" s="159"/>
      <c r="S25" s="159"/>
      <c r="T25" s="159"/>
      <c r="U25" s="159"/>
      <c r="V25" s="159"/>
      <c r="W25" s="159"/>
      <c r="X25" s="159"/>
      <c r="Y25" s="159"/>
      <c r="Z25" s="159"/>
      <c r="AA25" s="159"/>
    </row>
    <row r="26" spans="1:27">
      <c r="A26" s="281"/>
      <c r="B26" s="437"/>
      <c r="C26" s="153"/>
      <c r="D26" s="270"/>
      <c r="E26" s="270"/>
      <c r="F26" s="270"/>
      <c r="G26" s="210"/>
      <c r="H26" s="270"/>
      <c r="I26" s="281"/>
      <c r="J26" s="270"/>
      <c r="K26" s="282"/>
      <c r="L26" s="270"/>
      <c r="M26" s="270"/>
      <c r="N26" s="438"/>
      <c r="O26" s="282"/>
      <c r="P26" s="282"/>
      <c r="Q26" s="282"/>
      <c r="R26" s="159"/>
      <c r="S26" s="159"/>
      <c r="T26" s="159"/>
      <c r="U26" s="159"/>
      <c r="V26" s="159"/>
      <c r="W26" s="159"/>
      <c r="X26" s="159"/>
      <c r="Y26" s="159"/>
      <c r="Z26" s="159"/>
      <c r="AA26" s="159"/>
    </row>
    <row r="27" spans="1:27">
      <c r="A27" s="281"/>
      <c r="B27" s="437"/>
      <c r="C27" s="153"/>
      <c r="D27" s="270"/>
      <c r="E27" s="270"/>
      <c r="F27" s="270"/>
      <c r="G27" s="210"/>
      <c r="H27" s="270"/>
      <c r="I27" s="281"/>
      <c r="J27" s="270"/>
      <c r="K27" s="282"/>
      <c r="L27" s="270"/>
      <c r="M27" s="270"/>
      <c r="N27" s="438"/>
      <c r="O27" s="282"/>
      <c r="P27" s="282"/>
      <c r="Q27" s="282"/>
      <c r="R27" s="159"/>
      <c r="S27" s="159"/>
      <c r="T27" s="159"/>
      <c r="U27" s="159"/>
      <c r="V27" s="159"/>
      <c r="W27" s="159"/>
      <c r="X27" s="159"/>
      <c r="Y27" s="159"/>
      <c r="Z27" s="159"/>
      <c r="AA27" s="159"/>
    </row>
    <row r="28" spans="1:27">
      <c r="A28" s="281"/>
      <c r="B28" s="437"/>
      <c r="C28" s="153"/>
      <c r="D28" s="270"/>
      <c r="E28" s="270"/>
      <c r="F28" s="270"/>
      <c r="G28" s="210"/>
      <c r="H28" s="270"/>
      <c r="I28" s="281"/>
      <c r="J28" s="270"/>
      <c r="K28" s="282"/>
      <c r="L28" s="270"/>
      <c r="M28" s="270"/>
      <c r="N28" s="438"/>
      <c r="O28" s="282"/>
      <c r="P28" s="282"/>
      <c r="Q28" s="282"/>
      <c r="R28" s="159"/>
      <c r="S28" s="159"/>
      <c r="T28" s="159"/>
      <c r="U28" s="159"/>
      <c r="V28" s="159"/>
      <c r="W28" s="159"/>
      <c r="X28" s="159"/>
      <c r="Y28" s="159"/>
      <c r="Z28" s="159"/>
      <c r="AA28" s="159"/>
    </row>
    <row r="29" spans="1:27">
      <c r="A29" s="281"/>
      <c r="B29" s="437"/>
      <c r="C29" s="153"/>
      <c r="D29" s="270"/>
      <c r="E29" s="270"/>
      <c r="F29" s="270"/>
      <c r="G29" s="210"/>
      <c r="H29" s="270"/>
      <c r="I29" s="281"/>
      <c r="J29" s="270"/>
      <c r="K29" s="282"/>
      <c r="L29" s="270"/>
      <c r="M29" s="270"/>
      <c r="N29" s="438"/>
      <c r="O29" s="282"/>
      <c r="P29" s="282"/>
      <c r="Q29" s="282"/>
      <c r="R29" s="159"/>
      <c r="S29" s="159"/>
      <c r="T29" s="159"/>
      <c r="U29" s="159"/>
      <c r="V29" s="159"/>
      <c r="W29" s="159"/>
      <c r="X29" s="159"/>
      <c r="Y29" s="159"/>
      <c r="Z29" s="159"/>
      <c r="AA29" s="159"/>
    </row>
    <row r="30" spans="1:27">
      <c r="A30" s="281"/>
      <c r="B30" s="437"/>
      <c r="C30" s="153"/>
      <c r="D30" s="270"/>
      <c r="E30" s="270"/>
      <c r="F30" s="270"/>
      <c r="G30" s="210"/>
      <c r="H30" s="270"/>
      <c r="I30" s="281"/>
      <c r="J30" s="270"/>
      <c r="K30" s="282"/>
      <c r="L30" s="270"/>
      <c r="M30" s="270"/>
      <c r="N30" s="438"/>
      <c r="O30" s="282"/>
      <c r="P30" s="282"/>
      <c r="Q30" s="282"/>
      <c r="R30" s="159"/>
      <c r="S30" s="159"/>
      <c r="T30" s="159"/>
      <c r="U30" s="159"/>
      <c r="V30" s="159"/>
      <c r="W30" s="159"/>
      <c r="X30" s="159"/>
      <c r="Y30" s="159"/>
      <c r="Z30" s="159"/>
      <c r="AA30" s="159"/>
    </row>
    <row r="31" spans="1:27">
      <c r="A31" s="281"/>
      <c r="B31" s="437"/>
      <c r="C31" s="153"/>
      <c r="D31" s="270"/>
      <c r="E31" s="270"/>
      <c r="F31" s="270"/>
      <c r="G31" s="210"/>
      <c r="H31" s="270"/>
      <c r="I31" s="281"/>
      <c r="J31" s="270"/>
      <c r="K31" s="282"/>
      <c r="L31" s="270"/>
      <c r="M31" s="270"/>
      <c r="N31" s="438"/>
      <c r="O31" s="282"/>
      <c r="P31" s="282"/>
      <c r="Q31" s="282"/>
      <c r="R31" s="159"/>
      <c r="S31" s="159"/>
      <c r="T31" s="159"/>
      <c r="U31" s="159"/>
      <c r="V31" s="159"/>
      <c r="W31" s="159"/>
      <c r="X31" s="159"/>
      <c r="Y31" s="159"/>
      <c r="Z31" s="159"/>
      <c r="AA31" s="159"/>
    </row>
    <row r="32" spans="1:27">
      <c r="A32" s="281"/>
      <c r="B32" s="437"/>
      <c r="C32" s="153"/>
      <c r="D32" s="270"/>
      <c r="E32" s="270"/>
      <c r="F32" s="270"/>
      <c r="G32" s="210"/>
      <c r="H32" s="270"/>
      <c r="I32" s="281"/>
      <c r="J32" s="270"/>
      <c r="K32" s="282"/>
      <c r="L32" s="270"/>
      <c r="M32" s="270"/>
      <c r="N32" s="438"/>
      <c r="O32" s="282"/>
      <c r="P32" s="282"/>
      <c r="Q32" s="282"/>
      <c r="R32" s="159"/>
      <c r="S32" s="159"/>
      <c r="T32" s="159"/>
      <c r="U32" s="159"/>
      <c r="V32" s="159"/>
      <c r="W32" s="159"/>
      <c r="X32" s="159"/>
      <c r="Y32" s="159"/>
      <c r="Z32" s="159"/>
      <c r="AA32" s="159"/>
    </row>
    <row r="33" spans="1:27">
      <c r="A33" s="281"/>
      <c r="B33" s="437"/>
      <c r="C33" s="153"/>
      <c r="D33" s="270"/>
      <c r="E33" s="270"/>
      <c r="F33" s="270"/>
      <c r="G33" s="210"/>
      <c r="H33" s="270"/>
      <c r="I33" s="281"/>
      <c r="J33" s="270"/>
      <c r="K33" s="282"/>
      <c r="L33" s="270"/>
      <c r="M33" s="270"/>
      <c r="N33" s="438"/>
      <c r="O33" s="282"/>
      <c r="P33" s="282"/>
      <c r="Q33" s="282"/>
      <c r="R33" s="159"/>
      <c r="S33" s="159"/>
      <c r="T33" s="159"/>
      <c r="U33" s="159"/>
      <c r="V33" s="159"/>
      <c r="W33" s="159"/>
      <c r="X33" s="159"/>
      <c r="Y33" s="159"/>
      <c r="Z33" s="159"/>
      <c r="AA33" s="159"/>
    </row>
    <row r="34" spans="1:27">
      <c r="A34" s="281"/>
      <c r="B34" s="437"/>
      <c r="C34" s="153"/>
      <c r="D34" s="270"/>
      <c r="E34" s="270"/>
      <c r="F34" s="270"/>
      <c r="G34" s="210"/>
      <c r="H34" s="270"/>
      <c r="I34" s="281"/>
      <c r="J34" s="270"/>
      <c r="K34" s="282"/>
      <c r="L34" s="270"/>
      <c r="M34" s="270"/>
      <c r="N34" s="438"/>
      <c r="O34" s="282"/>
      <c r="P34" s="282"/>
      <c r="Q34" s="282"/>
      <c r="R34" s="159"/>
      <c r="S34" s="159"/>
      <c r="T34" s="159"/>
      <c r="U34" s="159"/>
      <c r="V34" s="159"/>
      <c r="W34" s="159"/>
      <c r="X34" s="159"/>
      <c r="Y34" s="159"/>
      <c r="Z34" s="159"/>
      <c r="AA34" s="159"/>
    </row>
    <row r="35" spans="1:27">
      <c r="A35" s="281"/>
      <c r="B35" s="437"/>
      <c r="C35" s="153"/>
      <c r="D35" s="270"/>
      <c r="E35" s="270"/>
      <c r="F35" s="270"/>
      <c r="G35" s="210"/>
      <c r="H35" s="270"/>
      <c r="I35" s="281"/>
      <c r="J35" s="270"/>
      <c r="K35" s="282"/>
      <c r="L35" s="270"/>
      <c r="M35" s="270"/>
      <c r="N35" s="438"/>
      <c r="O35" s="282"/>
      <c r="P35" s="282"/>
      <c r="Q35" s="282"/>
      <c r="R35" s="159"/>
      <c r="S35" s="159"/>
      <c r="T35" s="159"/>
      <c r="U35" s="159"/>
      <c r="V35" s="159"/>
      <c r="W35" s="159"/>
      <c r="X35" s="159"/>
      <c r="Y35" s="159"/>
      <c r="Z35" s="159"/>
      <c r="AA35" s="159"/>
    </row>
    <row r="36" spans="1:27">
      <c r="A36" s="281"/>
      <c r="B36" s="437"/>
      <c r="C36" s="153"/>
      <c r="D36" s="270"/>
      <c r="E36" s="270"/>
      <c r="F36" s="270"/>
      <c r="G36" s="210"/>
      <c r="H36" s="270"/>
      <c r="I36" s="281"/>
      <c r="J36" s="270"/>
      <c r="K36" s="282"/>
      <c r="L36" s="270"/>
      <c r="M36" s="270"/>
      <c r="N36" s="438"/>
      <c r="O36" s="282"/>
      <c r="P36" s="282"/>
      <c r="Q36" s="282"/>
      <c r="R36" s="159"/>
      <c r="S36" s="159"/>
      <c r="T36" s="159"/>
      <c r="U36" s="159"/>
      <c r="V36" s="159"/>
      <c r="W36" s="159"/>
      <c r="X36" s="159"/>
      <c r="Y36" s="159"/>
      <c r="Z36" s="159"/>
      <c r="AA36" s="159"/>
    </row>
    <row r="37" spans="1:27">
      <c r="A37" s="281"/>
      <c r="B37" s="437"/>
      <c r="C37" s="153"/>
      <c r="D37" s="270"/>
      <c r="E37" s="270"/>
      <c r="F37" s="270"/>
      <c r="G37" s="210"/>
      <c r="H37" s="270"/>
      <c r="I37" s="281"/>
      <c r="J37" s="270"/>
      <c r="K37" s="282"/>
      <c r="L37" s="270"/>
      <c r="M37" s="270"/>
      <c r="N37" s="438"/>
      <c r="O37" s="282"/>
      <c r="P37" s="282"/>
      <c r="Q37" s="282"/>
      <c r="R37" s="159"/>
      <c r="S37" s="159"/>
      <c r="T37" s="159"/>
      <c r="U37" s="159"/>
      <c r="V37" s="159"/>
      <c r="W37" s="159"/>
      <c r="X37" s="159"/>
      <c r="Y37" s="159"/>
      <c r="Z37" s="159"/>
      <c r="AA37" s="159"/>
    </row>
    <row r="38" spans="1:27">
      <c r="A38" s="281"/>
      <c r="B38" s="437"/>
      <c r="C38" s="153"/>
      <c r="D38" s="270"/>
      <c r="E38" s="270"/>
      <c r="F38" s="270"/>
      <c r="G38" s="210"/>
      <c r="H38" s="270"/>
      <c r="I38" s="281"/>
      <c r="J38" s="270"/>
      <c r="K38" s="282"/>
      <c r="L38" s="270"/>
      <c r="M38" s="270"/>
      <c r="N38" s="438"/>
      <c r="O38" s="282"/>
      <c r="P38" s="282"/>
      <c r="Q38" s="282"/>
      <c r="R38" s="159"/>
      <c r="S38" s="159"/>
      <c r="T38" s="159"/>
      <c r="U38" s="159"/>
      <c r="V38" s="159"/>
      <c r="W38" s="159"/>
      <c r="X38" s="159"/>
      <c r="Y38" s="159"/>
      <c r="Z38" s="159"/>
      <c r="AA38" s="159"/>
    </row>
    <row r="39" spans="1:27">
      <c r="A39" s="281"/>
      <c r="B39" s="437"/>
      <c r="C39" s="153"/>
      <c r="D39" s="270"/>
      <c r="E39" s="270"/>
      <c r="F39" s="270"/>
      <c r="G39" s="210"/>
      <c r="H39" s="270"/>
      <c r="I39" s="281"/>
      <c r="J39" s="270"/>
      <c r="K39" s="282"/>
      <c r="L39" s="270"/>
      <c r="M39" s="270"/>
      <c r="N39" s="438"/>
      <c r="O39" s="282"/>
      <c r="P39" s="282"/>
      <c r="Q39" s="282"/>
      <c r="R39" s="159"/>
      <c r="S39" s="159"/>
      <c r="T39" s="159"/>
      <c r="U39" s="159"/>
      <c r="V39" s="159"/>
      <c r="W39" s="159"/>
      <c r="X39" s="159"/>
      <c r="Y39" s="159"/>
      <c r="Z39" s="159"/>
      <c r="AA39" s="159"/>
    </row>
    <row r="40" spans="1:27">
      <c r="A40" s="281"/>
      <c r="B40" s="437"/>
      <c r="C40" s="153"/>
      <c r="D40" s="270"/>
      <c r="E40" s="270"/>
      <c r="F40" s="270"/>
      <c r="G40" s="210"/>
      <c r="H40" s="270"/>
      <c r="I40" s="281"/>
      <c r="J40" s="270"/>
      <c r="K40" s="282"/>
      <c r="L40" s="270"/>
      <c r="M40" s="270"/>
      <c r="N40" s="438"/>
      <c r="O40" s="282"/>
      <c r="P40" s="282"/>
      <c r="Q40" s="282"/>
      <c r="R40" s="159"/>
      <c r="S40" s="159"/>
      <c r="T40" s="159"/>
      <c r="U40" s="159"/>
      <c r="V40" s="159"/>
      <c r="W40" s="159"/>
      <c r="X40" s="159"/>
      <c r="Y40" s="159"/>
      <c r="Z40" s="159"/>
      <c r="AA40" s="159"/>
    </row>
    <row r="41" spans="1:27">
      <c r="A41" s="281"/>
      <c r="B41" s="437"/>
      <c r="C41" s="153"/>
      <c r="D41" s="270"/>
      <c r="E41" s="270"/>
      <c r="F41" s="270"/>
      <c r="G41" s="210"/>
      <c r="H41" s="270"/>
      <c r="I41" s="281"/>
      <c r="J41" s="270"/>
      <c r="K41" s="282"/>
      <c r="L41" s="270"/>
      <c r="M41" s="270"/>
      <c r="N41" s="438"/>
      <c r="O41" s="282"/>
      <c r="P41" s="282"/>
      <c r="Q41" s="282"/>
      <c r="R41" s="159"/>
      <c r="S41" s="159"/>
      <c r="T41" s="159"/>
      <c r="U41" s="159"/>
      <c r="V41" s="159"/>
      <c r="W41" s="159"/>
      <c r="X41" s="159"/>
      <c r="Y41" s="159"/>
      <c r="Z41" s="159"/>
      <c r="AA41" s="159"/>
    </row>
    <row r="42" spans="1:27">
      <c r="A42" s="281"/>
      <c r="B42" s="437"/>
      <c r="C42" s="153"/>
      <c r="D42" s="270"/>
      <c r="E42" s="270"/>
      <c r="F42" s="270"/>
      <c r="G42" s="210"/>
      <c r="H42" s="270"/>
      <c r="I42" s="281"/>
      <c r="J42" s="270"/>
      <c r="K42" s="282"/>
      <c r="L42" s="270"/>
      <c r="M42" s="270"/>
      <c r="N42" s="438"/>
      <c r="O42" s="282"/>
      <c r="P42" s="282"/>
      <c r="Q42" s="282"/>
      <c r="R42" s="159"/>
      <c r="S42" s="159"/>
      <c r="T42" s="159"/>
      <c r="U42" s="159"/>
      <c r="V42" s="159"/>
      <c r="W42" s="159"/>
      <c r="X42" s="159"/>
      <c r="Y42" s="159"/>
      <c r="Z42" s="159"/>
      <c r="AA42" s="159"/>
    </row>
    <row r="43" spans="1:27">
      <c r="A43" s="281"/>
      <c r="B43" s="437"/>
      <c r="C43" s="153"/>
      <c r="D43" s="270"/>
      <c r="E43" s="270"/>
      <c r="F43" s="270"/>
      <c r="G43" s="210"/>
      <c r="H43" s="270"/>
      <c r="I43" s="281"/>
      <c r="J43" s="270"/>
      <c r="K43" s="282"/>
      <c r="L43" s="270"/>
      <c r="M43" s="270"/>
      <c r="N43" s="438"/>
      <c r="O43" s="282"/>
      <c r="P43" s="282"/>
      <c r="Q43" s="282"/>
      <c r="R43" s="159"/>
      <c r="S43" s="159"/>
      <c r="T43" s="159"/>
      <c r="U43" s="159"/>
      <c r="V43" s="159"/>
      <c r="W43" s="159"/>
      <c r="X43" s="159"/>
      <c r="Y43" s="159"/>
      <c r="Z43" s="159"/>
      <c r="AA43" s="159"/>
    </row>
    <row r="44" spans="1:27">
      <c r="A44" s="281"/>
      <c r="B44" s="437"/>
      <c r="C44" s="153"/>
      <c r="D44" s="270"/>
      <c r="E44" s="270"/>
      <c r="F44" s="270"/>
      <c r="G44" s="210"/>
      <c r="H44" s="270"/>
      <c r="I44" s="281"/>
      <c r="J44" s="270"/>
      <c r="K44" s="282"/>
      <c r="L44" s="270"/>
      <c r="M44" s="270"/>
      <c r="N44" s="438"/>
      <c r="O44" s="282"/>
      <c r="P44" s="282"/>
      <c r="Q44" s="282"/>
      <c r="R44" s="159"/>
      <c r="S44" s="159"/>
      <c r="T44" s="159"/>
      <c r="U44" s="159"/>
      <c r="V44" s="159"/>
      <c r="W44" s="159"/>
      <c r="X44" s="159"/>
      <c r="Y44" s="159"/>
      <c r="Z44" s="159"/>
      <c r="AA44" s="159"/>
    </row>
    <row r="45" spans="1:27">
      <c r="A45" s="281"/>
      <c r="B45" s="437"/>
      <c r="C45" s="153"/>
      <c r="D45" s="270"/>
      <c r="E45" s="270"/>
      <c r="F45" s="270"/>
      <c r="G45" s="210"/>
      <c r="H45" s="270"/>
      <c r="I45" s="281"/>
      <c r="J45" s="270"/>
      <c r="K45" s="282"/>
      <c r="L45" s="270"/>
      <c r="M45" s="270"/>
      <c r="N45" s="438"/>
      <c r="O45" s="282"/>
      <c r="P45" s="282"/>
      <c r="Q45" s="282"/>
      <c r="R45" s="159"/>
      <c r="S45" s="159"/>
      <c r="T45" s="159"/>
      <c r="U45" s="159"/>
      <c r="V45" s="159"/>
      <c r="W45" s="159"/>
      <c r="X45" s="159"/>
      <c r="Y45" s="159"/>
      <c r="Z45" s="159"/>
      <c r="AA45" s="159"/>
    </row>
    <row r="46" spans="1:27">
      <c r="A46" s="281"/>
      <c r="B46" s="437"/>
      <c r="C46" s="153"/>
      <c r="D46" s="270"/>
      <c r="E46" s="270"/>
      <c r="F46" s="270"/>
      <c r="G46" s="210"/>
      <c r="H46" s="270"/>
      <c r="I46" s="281"/>
      <c r="J46" s="270"/>
      <c r="K46" s="282"/>
      <c r="L46" s="270"/>
      <c r="M46" s="270"/>
      <c r="N46" s="438"/>
      <c r="O46" s="282"/>
      <c r="P46" s="282"/>
      <c r="Q46" s="282"/>
      <c r="R46" s="159"/>
      <c r="S46" s="159"/>
      <c r="T46" s="159"/>
      <c r="U46" s="159"/>
      <c r="V46" s="159"/>
      <c r="W46" s="159"/>
      <c r="X46" s="159"/>
      <c r="Y46" s="159"/>
      <c r="Z46" s="159"/>
      <c r="AA46" s="159"/>
    </row>
    <row r="47" spans="1:27">
      <c r="A47" s="281"/>
      <c r="B47" s="437"/>
      <c r="C47" s="153"/>
      <c r="D47" s="270"/>
      <c r="E47" s="270"/>
      <c r="F47" s="270"/>
      <c r="G47" s="210"/>
      <c r="H47" s="270"/>
      <c r="I47" s="281"/>
      <c r="J47" s="270"/>
      <c r="K47" s="282"/>
      <c r="L47" s="270"/>
      <c r="M47" s="270"/>
      <c r="N47" s="438"/>
      <c r="O47" s="282"/>
      <c r="P47" s="282"/>
      <c r="Q47" s="282"/>
      <c r="R47" s="159"/>
      <c r="S47" s="159"/>
      <c r="T47" s="159"/>
      <c r="U47" s="159"/>
      <c r="V47" s="159"/>
      <c r="W47" s="159"/>
      <c r="X47" s="159"/>
      <c r="Y47" s="159"/>
      <c r="Z47" s="159"/>
      <c r="AA47" s="159"/>
    </row>
    <row r="48" spans="1:27">
      <c r="A48" s="281"/>
      <c r="B48" s="437"/>
      <c r="C48" s="153"/>
      <c r="D48" s="270"/>
      <c r="E48" s="270"/>
      <c r="F48" s="270"/>
      <c r="G48" s="210"/>
      <c r="H48" s="270"/>
      <c r="I48" s="281"/>
      <c r="J48" s="270"/>
      <c r="K48" s="282"/>
      <c r="L48" s="270"/>
      <c r="M48" s="270"/>
      <c r="N48" s="438"/>
      <c r="O48" s="282"/>
      <c r="P48" s="282"/>
      <c r="Q48" s="282"/>
      <c r="R48" s="159"/>
      <c r="S48" s="159"/>
      <c r="T48" s="159"/>
      <c r="U48" s="159"/>
      <c r="V48" s="159"/>
      <c r="W48" s="159"/>
      <c r="X48" s="159"/>
      <c r="Y48" s="159"/>
      <c r="Z48" s="159"/>
      <c r="AA48" s="159"/>
    </row>
    <row r="49" spans="1:27">
      <c r="A49" s="281"/>
      <c r="B49" s="437"/>
      <c r="C49" s="153"/>
      <c r="D49" s="270"/>
      <c r="E49" s="270"/>
      <c r="F49" s="270"/>
      <c r="G49" s="210"/>
      <c r="H49" s="270"/>
      <c r="I49" s="281"/>
      <c r="J49" s="270"/>
      <c r="K49" s="282"/>
      <c r="L49" s="270"/>
      <c r="M49" s="270"/>
      <c r="N49" s="438"/>
      <c r="O49" s="282"/>
      <c r="P49" s="282"/>
      <c r="Q49" s="282"/>
      <c r="R49" s="159"/>
      <c r="S49" s="159"/>
      <c r="T49" s="159"/>
      <c r="U49" s="159"/>
      <c r="V49" s="159"/>
      <c r="W49" s="159"/>
      <c r="X49" s="159"/>
      <c r="Y49" s="159"/>
      <c r="Z49" s="159"/>
      <c r="AA49" s="159"/>
    </row>
    <row r="50" spans="1:27">
      <c r="A50" s="281"/>
      <c r="B50" s="437"/>
      <c r="C50" s="153"/>
      <c r="D50" s="270"/>
      <c r="E50" s="270"/>
      <c r="F50" s="270"/>
      <c r="G50" s="210"/>
      <c r="H50" s="270"/>
      <c r="I50" s="281"/>
      <c r="J50" s="270"/>
      <c r="K50" s="282"/>
      <c r="L50" s="270"/>
      <c r="M50" s="270"/>
      <c r="N50" s="438"/>
      <c r="O50" s="282"/>
      <c r="P50" s="282"/>
      <c r="Q50" s="282"/>
      <c r="R50" s="159"/>
      <c r="S50" s="159"/>
      <c r="T50" s="159"/>
      <c r="U50" s="159"/>
      <c r="V50" s="159"/>
      <c r="W50" s="159"/>
      <c r="X50" s="159"/>
      <c r="Y50" s="159"/>
      <c r="Z50" s="159"/>
      <c r="AA50" s="159"/>
    </row>
    <row r="51" spans="1:27">
      <c r="A51" s="281"/>
      <c r="B51" s="437"/>
      <c r="C51" s="153"/>
      <c r="D51" s="270"/>
      <c r="E51" s="270"/>
      <c r="F51" s="270"/>
      <c r="G51" s="210"/>
      <c r="H51" s="270"/>
      <c r="I51" s="281"/>
      <c r="J51" s="270"/>
      <c r="K51" s="282"/>
      <c r="L51" s="270"/>
      <c r="M51" s="270"/>
      <c r="N51" s="438"/>
      <c r="O51" s="282"/>
      <c r="P51" s="282"/>
      <c r="Q51" s="282"/>
      <c r="R51" s="159"/>
      <c r="S51" s="159"/>
      <c r="T51" s="159"/>
      <c r="U51" s="159"/>
      <c r="V51" s="159"/>
      <c r="W51" s="159"/>
      <c r="X51" s="159"/>
      <c r="Y51" s="159"/>
      <c r="Z51" s="159"/>
      <c r="AA51" s="159"/>
    </row>
    <row r="52" spans="1:27">
      <c r="A52" s="281"/>
      <c r="B52" s="437"/>
      <c r="C52" s="153"/>
      <c r="D52" s="270"/>
      <c r="E52" s="270"/>
      <c r="F52" s="270"/>
      <c r="G52" s="210"/>
      <c r="H52" s="270"/>
      <c r="I52" s="281"/>
      <c r="J52" s="270"/>
      <c r="K52" s="282"/>
      <c r="L52" s="270"/>
      <c r="M52" s="270"/>
      <c r="N52" s="438"/>
      <c r="O52" s="282"/>
      <c r="P52" s="282"/>
      <c r="Q52" s="282"/>
      <c r="R52" s="159"/>
      <c r="S52" s="159"/>
      <c r="T52" s="159"/>
      <c r="U52" s="159"/>
      <c r="V52" s="159"/>
      <c r="W52" s="159"/>
      <c r="X52" s="159"/>
      <c r="Y52" s="159"/>
      <c r="Z52" s="159"/>
      <c r="AA52" s="159"/>
    </row>
    <row r="53" spans="1:27">
      <c r="A53" s="281"/>
      <c r="B53" s="437"/>
      <c r="C53" s="153"/>
      <c r="D53" s="270"/>
      <c r="E53" s="270"/>
      <c r="F53" s="270"/>
      <c r="G53" s="210"/>
      <c r="H53" s="270"/>
      <c r="I53" s="281"/>
      <c r="J53" s="270"/>
      <c r="K53" s="282"/>
      <c r="L53" s="270"/>
      <c r="M53" s="270"/>
      <c r="N53" s="438"/>
      <c r="O53" s="282"/>
      <c r="P53" s="282"/>
      <c r="Q53" s="282"/>
      <c r="R53" s="159"/>
      <c r="S53" s="159"/>
      <c r="T53" s="159"/>
      <c r="U53" s="159"/>
      <c r="V53" s="159"/>
      <c r="W53" s="159"/>
      <c r="X53" s="159"/>
      <c r="Y53" s="159"/>
      <c r="Z53" s="159"/>
      <c r="AA53" s="159"/>
    </row>
    <row r="54" spans="1:27">
      <c r="A54" s="281"/>
      <c r="B54" s="437"/>
      <c r="C54" s="153"/>
      <c r="D54" s="270"/>
      <c r="E54" s="270"/>
      <c r="F54" s="270"/>
      <c r="G54" s="210"/>
      <c r="H54" s="270"/>
      <c r="I54" s="281"/>
      <c r="J54" s="270"/>
      <c r="K54" s="282"/>
      <c r="L54" s="270"/>
      <c r="M54" s="270"/>
      <c r="N54" s="438"/>
      <c r="O54" s="282"/>
      <c r="P54" s="282"/>
      <c r="Q54" s="282"/>
      <c r="R54" s="159"/>
      <c r="S54" s="159"/>
      <c r="T54" s="159"/>
      <c r="U54" s="159"/>
      <c r="V54" s="159"/>
      <c r="W54" s="159"/>
      <c r="X54" s="159"/>
      <c r="Y54" s="159"/>
      <c r="Z54" s="159"/>
      <c r="AA54" s="159"/>
    </row>
    <row r="55" spans="1:27">
      <c r="A55" s="281"/>
      <c r="B55" s="437"/>
      <c r="C55" s="153"/>
      <c r="D55" s="270"/>
      <c r="E55" s="270"/>
      <c r="F55" s="270"/>
      <c r="G55" s="210"/>
      <c r="H55" s="270"/>
      <c r="I55" s="281"/>
      <c r="J55" s="270"/>
      <c r="K55" s="282"/>
      <c r="L55" s="270"/>
      <c r="M55" s="270"/>
      <c r="N55" s="438"/>
      <c r="O55" s="282"/>
      <c r="P55" s="282"/>
      <c r="Q55" s="282"/>
      <c r="R55" s="159"/>
      <c r="S55" s="159"/>
      <c r="T55" s="159"/>
      <c r="U55" s="159"/>
      <c r="V55" s="159"/>
      <c r="W55" s="159"/>
      <c r="X55" s="159"/>
      <c r="Y55" s="159"/>
      <c r="Z55" s="159"/>
      <c r="AA55" s="159"/>
    </row>
    <row r="56" spans="1:27">
      <c r="A56" s="281"/>
      <c r="B56" s="437"/>
      <c r="C56" s="153"/>
      <c r="D56" s="270"/>
      <c r="E56" s="270"/>
      <c r="F56" s="270"/>
      <c r="G56" s="210"/>
      <c r="H56" s="270"/>
      <c r="I56" s="281"/>
      <c r="J56" s="270"/>
      <c r="K56" s="282"/>
      <c r="L56" s="270"/>
      <c r="M56" s="270"/>
      <c r="N56" s="438"/>
      <c r="O56" s="282"/>
      <c r="P56" s="282"/>
      <c r="Q56" s="282"/>
      <c r="R56" s="159"/>
      <c r="S56" s="159"/>
      <c r="T56" s="159"/>
      <c r="U56" s="159"/>
      <c r="V56" s="159"/>
      <c r="W56" s="159"/>
      <c r="X56" s="159"/>
      <c r="Y56" s="159"/>
      <c r="Z56" s="159"/>
      <c r="AA56" s="159"/>
    </row>
    <row r="57" spans="1:27">
      <c r="A57" s="281"/>
      <c r="B57" s="437"/>
      <c r="C57" s="153"/>
      <c r="D57" s="270"/>
      <c r="E57" s="270"/>
      <c r="F57" s="270"/>
      <c r="G57" s="210"/>
      <c r="H57" s="270"/>
      <c r="I57" s="281"/>
      <c r="J57" s="270"/>
      <c r="K57" s="282"/>
      <c r="L57" s="270"/>
      <c r="M57" s="270"/>
      <c r="N57" s="438"/>
      <c r="O57" s="282"/>
      <c r="P57" s="282"/>
      <c r="Q57" s="282"/>
      <c r="R57" s="159"/>
      <c r="S57" s="159"/>
      <c r="T57" s="159"/>
      <c r="U57" s="159"/>
      <c r="V57" s="159"/>
      <c r="W57" s="159"/>
      <c r="X57" s="159"/>
      <c r="Y57" s="159"/>
      <c r="Z57" s="159"/>
      <c r="AA57" s="159"/>
    </row>
    <row r="58" spans="1:27">
      <c r="A58" s="281"/>
      <c r="B58" s="437"/>
      <c r="C58" s="153"/>
      <c r="D58" s="270"/>
      <c r="E58" s="270"/>
      <c r="F58" s="270"/>
      <c r="G58" s="210"/>
      <c r="H58" s="270"/>
      <c r="I58" s="281"/>
      <c r="J58" s="270"/>
      <c r="K58" s="282"/>
      <c r="L58" s="270"/>
      <c r="M58" s="270"/>
      <c r="N58" s="438"/>
      <c r="O58" s="282"/>
      <c r="P58" s="282"/>
      <c r="Q58" s="282"/>
      <c r="R58" s="159"/>
      <c r="S58" s="159"/>
      <c r="T58" s="159"/>
      <c r="U58" s="159"/>
      <c r="V58" s="159"/>
      <c r="W58" s="159"/>
      <c r="X58" s="159"/>
      <c r="Y58" s="159"/>
      <c r="Z58" s="159"/>
      <c r="AA58" s="159"/>
    </row>
    <row r="59" spans="1:27">
      <c r="A59" s="281"/>
      <c r="B59" s="437"/>
      <c r="C59" s="153"/>
      <c r="D59" s="270"/>
      <c r="E59" s="270"/>
      <c r="F59" s="270"/>
      <c r="G59" s="210"/>
      <c r="H59" s="270"/>
      <c r="I59" s="281"/>
      <c r="J59" s="270"/>
      <c r="K59" s="282"/>
      <c r="L59" s="270"/>
      <c r="M59" s="270"/>
      <c r="N59" s="438"/>
      <c r="O59" s="282"/>
      <c r="P59" s="282"/>
      <c r="Q59" s="282"/>
      <c r="R59" s="159"/>
      <c r="S59" s="159"/>
      <c r="T59" s="159"/>
      <c r="U59" s="159"/>
      <c r="V59" s="159"/>
      <c r="W59" s="159"/>
      <c r="X59" s="159"/>
      <c r="Y59" s="159"/>
      <c r="Z59" s="159"/>
      <c r="AA59" s="159"/>
    </row>
    <row r="60" spans="1:27">
      <c r="A60" s="281"/>
      <c r="B60" s="437"/>
      <c r="C60" s="153"/>
      <c r="D60" s="270"/>
      <c r="E60" s="270"/>
      <c r="F60" s="270"/>
      <c r="G60" s="210"/>
      <c r="H60" s="270"/>
      <c r="I60" s="281"/>
      <c r="J60" s="270"/>
      <c r="K60" s="282"/>
      <c r="L60" s="270"/>
      <c r="M60" s="270"/>
      <c r="N60" s="438"/>
      <c r="O60" s="282"/>
      <c r="P60" s="282"/>
      <c r="Q60" s="282"/>
      <c r="R60" s="159"/>
      <c r="S60" s="159"/>
      <c r="T60" s="159"/>
      <c r="U60" s="159"/>
      <c r="V60" s="159"/>
      <c r="W60" s="159"/>
      <c r="X60" s="159"/>
      <c r="Y60" s="159"/>
      <c r="Z60" s="159"/>
      <c r="AA60" s="159"/>
    </row>
    <row r="61" spans="1:27">
      <c r="A61" s="281"/>
      <c r="B61" s="437"/>
      <c r="C61" s="153"/>
      <c r="D61" s="270"/>
      <c r="E61" s="270"/>
      <c r="F61" s="270"/>
      <c r="G61" s="210"/>
      <c r="H61" s="270"/>
      <c r="I61" s="281"/>
      <c r="J61" s="270"/>
      <c r="K61" s="282"/>
      <c r="L61" s="270"/>
      <c r="M61" s="270"/>
      <c r="N61" s="438"/>
      <c r="O61" s="282"/>
      <c r="P61" s="282"/>
      <c r="Q61" s="282"/>
      <c r="R61" s="159"/>
      <c r="S61" s="159"/>
      <c r="T61" s="159"/>
      <c r="U61" s="159"/>
      <c r="V61" s="159"/>
      <c r="W61" s="159"/>
      <c r="X61" s="159"/>
      <c r="Y61" s="159"/>
      <c r="Z61" s="159"/>
      <c r="AA61" s="159"/>
    </row>
    <row r="62" spans="1:27">
      <c r="A62" s="281"/>
      <c r="B62" s="437"/>
      <c r="C62" s="153"/>
      <c r="D62" s="270"/>
      <c r="E62" s="270"/>
      <c r="F62" s="270"/>
      <c r="G62" s="210"/>
      <c r="H62" s="270"/>
      <c r="I62" s="281"/>
      <c r="J62" s="270"/>
      <c r="K62" s="282"/>
      <c r="L62" s="270"/>
      <c r="M62" s="270"/>
      <c r="N62" s="438"/>
      <c r="O62" s="282"/>
      <c r="P62" s="282"/>
      <c r="Q62" s="282"/>
      <c r="R62" s="159"/>
      <c r="S62" s="159"/>
      <c r="T62" s="159"/>
      <c r="U62" s="159"/>
      <c r="V62" s="159"/>
      <c r="W62" s="159"/>
      <c r="X62" s="159"/>
      <c r="Y62" s="159"/>
      <c r="Z62" s="159"/>
      <c r="AA62" s="159"/>
    </row>
    <row r="63" spans="1:27">
      <c r="A63" s="281"/>
      <c r="B63" s="437"/>
      <c r="C63" s="153"/>
      <c r="D63" s="270"/>
      <c r="E63" s="270"/>
      <c r="F63" s="270"/>
      <c r="G63" s="210"/>
      <c r="H63" s="270"/>
      <c r="I63" s="281"/>
      <c r="J63" s="270"/>
      <c r="K63" s="282"/>
      <c r="L63" s="270"/>
      <c r="M63" s="270"/>
      <c r="N63" s="438"/>
      <c r="O63" s="282"/>
      <c r="P63" s="282"/>
      <c r="Q63" s="282"/>
      <c r="R63" s="159"/>
      <c r="S63" s="159"/>
      <c r="T63" s="159"/>
      <c r="U63" s="159"/>
      <c r="V63" s="159"/>
      <c r="W63" s="159"/>
      <c r="X63" s="159"/>
      <c r="Y63" s="159"/>
      <c r="Z63" s="159"/>
      <c r="AA63" s="159"/>
    </row>
    <row r="64" spans="1:27">
      <c r="A64" s="281"/>
      <c r="B64" s="437"/>
      <c r="C64" s="153"/>
      <c r="D64" s="270"/>
      <c r="E64" s="270"/>
      <c r="F64" s="270"/>
      <c r="G64" s="210"/>
      <c r="H64" s="270"/>
      <c r="I64" s="281"/>
      <c r="J64" s="270"/>
      <c r="K64" s="282"/>
      <c r="L64" s="270"/>
      <c r="M64" s="270"/>
      <c r="N64" s="438"/>
      <c r="O64" s="282"/>
      <c r="P64" s="282"/>
      <c r="Q64" s="282"/>
      <c r="R64" s="159"/>
      <c r="S64" s="159"/>
      <c r="T64" s="159"/>
      <c r="U64" s="159"/>
      <c r="V64" s="159"/>
      <c r="W64" s="159"/>
      <c r="X64" s="159"/>
      <c r="Y64" s="159"/>
      <c r="Z64" s="159"/>
      <c r="AA64" s="159"/>
    </row>
    <row r="65" spans="1:27">
      <c r="A65" s="281"/>
      <c r="B65" s="437"/>
      <c r="C65" s="153"/>
      <c r="D65" s="270"/>
      <c r="E65" s="270"/>
      <c r="F65" s="270"/>
      <c r="G65" s="210"/>
      <c r="H65" s="270"/>
      <c r="I65" s="281"/>
      <c r="J65" s="270"/>
      <c r="K65" s="282"/>
      <c r="L65" s="270"/>
      <c r="M65" s="270"/>
      <c r="N65" s="438"/>
      <c r="O65" s="282"/>
      <c r="P65" s="282"/>
      <c r="Q65" s="282"/>
      <c r="R65" s="159"/>
      <c r="S65" s="159"/>
      <c r="T65" s="159"/>
      <c r="U65" s="159"/>
      <c r="V65" s="159"/>
      <c r="W65" s="159"/>
      <c r="X65" s="159"/>
      <c r="Y65" s="159"/>
      <c r="Z65" s="159"/>
      <c r="AA65" s="159"/>
    </row>
    <row r="66" spans="1:27">
      <c r="A66" s="281"/>
      <c r="B66" s="437"/>
      <c r="C66" s="153"/>
      <c r="D66" s="270"/>
      <c r="E66" s="270"/>
      <c r="F66" s="270"/>
      <c r="G66" s="210"/>
      <c r="H66" s="270"/>
      <c r="I66" s="281"/>
      <c r="J66" s="270"/>
      <c r="K66" s="282"/>
      <c r="L66" s="270"/>
      <c r="M66" s="270"/>
      <c r="N66" s="438"/>
      <c r="O66" s="282"/>
      <c r="P66" s="282"/>
      <c r="Q66" s="282"/>
      <c r="R66" s="159"/>
      <c r="S66" s="159"/>
      <c r="T66" s="159"/>
      <c r="U66" s="159"/>
      <c r="V66" s="159"/>
      <c r="W66" s="159"/>
      <c r="X66" s="159"/>
      <c r="Y66" s="159"/>
      <c r="Z66" s="159"/>
      <c r="AA66" s="159"/>
    </row>
    <row r="67" spans="1:27">
      <c r="A67" s="281"/>
      <c r="B67" s="437"/>
      <c r="C67" s="153"/>
      <c r="D67" s="270"/>
      <c r="E67" s="270"/>
      <c r="F67" s="270"/>
      <c r="G67" s="210"/>
      <c r="H67" s="270"/>
      <c r="I67" s="281"/>
      <c r="J67" s="270"/>
      <c r="K67" s="282"/>
      <c r="L67" s="270"/>
      <c r="M67" s="270"/>
      <c r="N67" s="438"/>
      <c r="O67" s="282"/>
      <c r="P67" s="282"/>
      <c r="Q67" s="282"/>
      <c r="R67" s="159"/>
      <c r="S67" s="159"/>
      <c r="T67" s="159"/>
      <c r="U67" s="159"/>
      <c r="V67" s="159"/>
      <c r="W67" s="159"/>
      <c r="X67" s="159"/>
      <c r="Y67" s="159"/>
      <c r="Z67" s="159"/>
      <c r="AA67" s="159"/>
    </row>
    <row r="68" spans="1:27">
      <c r="A68" s="281"/>
      <c r="B68" s="437"/>
      <c r="C68" s="153"/>
      <c r="D68" s="270"/>
      <c r="E68" s="270"/>
      <c r="F68" s="270"/>
      <c r="G68" s="210"/>
      <c r="H68" s="270"/>
      <c r="I68" s="281"/>
      <c r="J68" s="270"/>
      <c r="K68" s="282"/>
      <c r="L68" s="270"/>
      <c r="M68" s="270"/>
      <c r="N68" s="438"/>
      <c r="O68" s="282"/>
      <c r="P68" s="282"/>
      <c r="Q68" s="282"/>
      <c r="R68" s="159"/>
      <c r="S68" s="159"/>
      <c r="T68" s="159"/>
      <c r="U68" s="159"/>
      <c r="V68" s="159"/>
      <c r="W68" s="159"/>
      <c r="X68" s="159"/>
      <c r="Y68" s="159"/>
      <c r="Z68" s="159"/>
      <c r="AA68" s="159"/>
    </row>
    <row r="69" spans="1:27">
      <c r="A69" s="281"/>
      <c r="B69" s="437"/>
      <c r="C69" s="153"/>
      <c r="D69" s="270"/>
      <c r="E69" s="270"/>
      <c r="F69" s="270"/>
      <c r="G69" s="210"/>
      <c r="H69" s="270"/>
      <c r="I69" s="281"/>
      <c r="J69" s="270"/>
      <c r="K69" s="282"/>
      <c r="L69" s="270"/>
      <c r="M69" s="270"/>
      <c r="N69" s="438"/>
      <c r="O69" s="282"/>
      <c r="P69" s="282"/>
      <c r="Q69" s="282"/>
      <c r="R69" s="159"/>
      <c r="S69" s="159"/>
      <c r="T69" s="159"/>
      <c r="U69" s="159"/>
      <c r="V69" s="159"/>
      <c r="W69" s="159"/>
      <c r="X69" s="159"/>
      <c r="Y69" s="159"/>
      <c r="Z69" s="159"/>
      <c r="AA69" s="159"/>
    </row>
    <row r="70" spans="1:27">
      <c r="A70" s="281"/>
      <c r="B70" s="437"/>
      <c r="C70" s="153"/>
      <c r="D70" s="270"/>
      <c r="E70" s="270"/>
      <c r="F70" s="270"/>
      <c r="G70" s="210"/>
      <c r="H70" s="270"/>
      <c r="I70" s="281"/>
      <c r="J70" s="270"/>
      <c r="K70" s="282"/>
      <c r="L70" s="270"/>
      <c r="M70" s="270"/>
      <c r="N70" s="438"/>
      <c r="O70" s="282"/>
      <c r="P70" s="282"/>
      <c r="Q70" s="282"/>
      <c r="R70" s="159"/>
      <c r="S70" s="159"/>
      <c r="T70" s="159"/>
      <c r="U70" s="159"/>
      <c r="V70" s="159"/>
      <c r="W70" s="159"/>
      <c r="X70" s="159"/>
      <c r="Y70" s="159"/>
      <c r="Z70" s="159"/>
      <c r="AA70" s="159"/>
    </row>
    <row r="71" spans="1:27">
      <c r="A71" s="281"/>
      <c r="B71" s="437"/>
      <c r="C71" s="153"/>
      <c r="D71" s="270"/>
      <c r="E71" s="270"/>
      <c r="F71" s="270"/>
      <c r="G71" s="210"/>
      <c r="H71" s="270"/>
      <c r="I71" s="281"/>
      <c r="J71" s="270"/>
      <c r="K71" s="282"/>
      <c r="L71" s="270"/>
      <c r="M71" s="270"/>
      <c r="N71" s="438"/>
      <c r="O71" s="282"/>
      <c r="P71" s="282"/>
      <c r="Q71" s="282"/>
      <c r="R71" s="159"/>
      <c r="S71" s="159"/>
      <c r="T71" s="159"/>
      <c r="U71" s="159"/>
      <c r="V71" s="159"/>
      <c r="W71" s="159"/>
      <c r="X71" s="159"/>
      <c r="Y71" s="159"/>
      <c r="Z71" s="159"/>
      <c r="AA71" s="159"/>
    </row>
    <row r="72" spans="1:27">
      <c r="A72" s="281"/>
      <c r="B72" s="437"/>
      <c r="C72" s="153"/>
      <c r="D72" s="270"/>
      <c r="E72" s="270"/>
      <c r="F72" s="270"/>
      <c r="G72" s="210"/>
      <c r="H72" s="270"/>
      <c r="I72" s="281"/>
      <c r="J72" s="270"/>
      <c r="K72" s="282"/>
      <c r="L72" s="270"/>
      <c r="M72" s="270"/>
      <c r="N72" s="438"/>
      <c r="O72" s="282"/>
      <c r="P72" s="282"/>
      <c r="Q72" s="282"/>
      <c r="R72" s="159"/>
      <c r="S72" s="159"/>
      <c r="T72" s="159"/>
      <c r="U72" s="159"/>
      <c r="V72" s="159"/>
      <c r="W72" s="159"/>
      <c r="X72" s="159"/>
      <c r="Y72" s="159"/>
      <c r="Z72" s="159"/>
      <c r="AA72" s="159"/>
    </row>
    <row r="73" spans="1:27">
      <c r="A73" s="281"/>
      <c r="B73" s="437"/>
      <c r="C73" s="153"/>
      <c r="D73" s="270"/>
      <c r="E73" s="270"/>
      <c r="F73" s="270"/>
      <c r="G73" s="210"/>
      <c r="H73" s="270"/>
      <c r="I73" s="281"/>
      <c r="J73" s="270"/>
      <c r="K73" s="282"/>
      <c r="L73" s="270"/>
      <c r="M73" s="270"/>
      <c r="N73" s="438"/>
      <c r="O73" s="282"/>
      <c r="P73" s="282"/>
      <c r="Q73" s="282"/>
      <c r="R73" s="159"/>
      <c r="S73" s="159"/>
      <c r="T73" s="159"/>
      <c r="U73" s="159"/>
      <c r="V73" s="159"/>
      <c r="W73" s="159"/>
      <c r="X73" s="159"/>
      <c r="Y73" s="159"/>
      <c r="Z73" s="159"/>
      <c r="AA73" s="159"/>
    </row>
    <row r="74" spans="1:27">
      <c r="A74" s="281"/>
      <c r="B74" s="437"/>
      <c r="C74" s="153"/>
      <c r="D74" s="270"/>
      <c r="E74" s="270"/>
      <c r="F74" s="270"/>
      <c r="G74" s="210"/>
      <c r="H74" s="270"/>
      <c r="I74" s="281"/>
      <c r="J74" s="270"/>
      <c r="K74" s="282"/>
      <c r="L74" s="270"/>
      <c r="M74" s="270"/>
      <c r="N74" s="438"/>
      <c r="O74" s="282"/>
      <c r="P74" s="282"/>
      <c r="Q74" s="282"/>
      <c r="R74" s="159"/>
      <c r="S74" s="159"/>
      <c r="T74" s="159"/>
      <c r="U74" s="159"/>
      <c r="V74" s="159"/>
      <c r="W74" s="159"/>
      <c r="X74" s="159"/>
      <c r="Y74" s="159"/>
      <c r="Z74" s="159"/>
      <c r="AA74" s="159"/>
    </row>
    <row r="75" spans="1:27">
      <c r="A75" s="281"/>
      <c r="B75" s="437"/>
      <c r="C75" s="153"/>
      <c r="D75" s="270"/>
      <c r="E75" s="270"/>
      <c r="F75" s="270"/>
      <c r="G75" s="210"/>
      <c r="H75" s="270"/>
      <c r="I75" s="281"/>
      <c r="J75" s="270"/>
      <c r="K75" s="282"/>
      <c r="L75" s="270"/>
      <c r="M75" s="270"/>
      <c r="N75" s="438"/>
      <c r="O75" s="282"/>
      <c r="P75" s="282"/>
      <c r="Q75" s="282"/>
      <c r="R75" s="159"/>
      <c r="S75" s="159"/>
      <c r="T75" s="159"/>
      <c r="U75" s="159"/>
      <c r="V75" s="159"/>
      <c r="W75" s="159"/>
      <c r="X75" s="159"/>
      <c r="Y75" s="159"/>
      <c r="Z75" s="159"/>
      <c r="AA75" s="159"/>
    </row>
    <row r="76" spans="1:27">
      <c r="A76" s="281"/>
      <c r="B76" s="437"/>
      <c r="C76" s="153"/>
      <c r="D76" s="270"/>
      <c r="E76" s="270"/>
      <c r="F76" s="270"/>
      <c r="G76" s="210"/>
      <c r="H76" s="270"/>
      <c r="I76" s="281"/>
      <c r="J76" s="270"/>
      <c r="K76" s="282"/>
      <c r="L76" s="270"/>
      <c r="M76" s="270"/>
      <c r="N76" s="438"/>
      <c r="O76" s="282"/>
      <c r="P76" s="282"/>
      <c r="Q76" s="282"/>
      <c r="R76" s="159"/>
      <c r="S76" s="159"/>
      <c r="T76" s="159"/>
      <c r="U76" s="159"/>
      <c r="V76" s="159"/>
      <c r="W76" s="159"/>
      <c r="X76" s="159"/>
      <c r="Y76" s="159"/>
      <c r="Z76" s="159"/>
      <c r="AA76" s="159"/>
    </row>
    <row r="77" spans="1:27">
      <c r="A77" s="281"/>
      <c r="B77" s="437"/>
      <c r="C77" s="153"/>
      <c r="D77" s="270"/>
      <c r="E77" s="270"/>
      <c r="F77" s="270"/>
      <c r="G77" s="210"/>
      <c r="H77" s="270"/>
      <c r="I77" s="281"/>
      <c r="J77" s="270"/>
      <c r="K77" s="282"/>
      <c r="L77" s="270"/>
      <c r="M77" s="270"/>
      <c r="N77" s="438"/>
      <c r="O77" s="282"/>
      <c r="P77" s="282"/>
      <c r="Q77" s="282"/>
      <c r="R77" s="159"/>
      <c r="S77" s="159"/>
      <c r="T77" s="159"/>
      <c r="U77" s="159"/>
      <c r="V77" s="159"/>
      <c r="W77" s="159"/>
      <c r="X77" s="159"/>
      <c r="Y77" s="159"/>
      <c r="Z77" s="159"/>
      <c r="AA77" s="159"/>
    </row>
    <row r="78" spans="1:27">
      <c r="A78" s="281"/>
      <c r="B78" s="437"/>
      <c r="C78" s="153"/>
      <c r="D78" s="270"/>
      <c r="E78" s="270"/>
      <c r="F78" s="270"/>
      <c r="G78" s="210"/>
      <c r="H78" s="270"/>
      <c r="I78" s="281"/>
      <c r="J78" s="270"/>
      <c r="K78" s="282"/>
      <c r="L78" s="270"/>
      <c r="M78" s="270"/>
      <c r="N78" s="438"/>
      <c r="O78" s="282"/>
      <c r="P78" s="282"/>
      <c r="Q78" s="282"/>
      <c r="R78" s="159"/>
      <c r="S78" s="159"/>
      <c r="T78" s="159"/>
      <c r="U78" s="159"/>
      <c r="V78" s="159"/>
      <c r="W78" s="159"/>
      <c r="X78" s="159"/>
      <c r="Y78" s="159"/>
      <c r="Z78" s="159"/>
      <c r="AA78" s="159"/>
    </row>
    <row r="79" spans="1:27">
      <c r="A79" s="281"/>
      <c r="B79" s="437"/>
      <c r="C79" s="153"/>
      <c r="D79" s="270"/>
      <c r="E79" s="270"/>
      <c r="F79" s="270"/>
      <c r="G79" s="210"/>
      <c r="H79" s="270"/>
      <c r="I79" s="281"/>
      <c r="J79" s="270"/>
      <c r="K79" s="282"/>
      <c r="L79" s="270"/>
      <c r="M79" s="270"/>
      <c r="N79" s="438"/>
      <c r="O79" s="282"/>
      <c r="P79" s="282"/>
      <c r="Q79" s="282"/>
      <c r="R79" s="159"/>
      <c r="S79" s="159"/>
      <c r="T79" s="159"/>
      <c r="U79" s="159"/>
      <c r="V79" s="159"/>
      <c r="W79" s="159"/>
      <c r="X79" s="159"/>
      <c r="Y79" s="159"/>
      <c r="Z79" s="159"/>
      <c r="AA79" s="159"/>
    </row>
    <row r="80" spans="1:27">
      <c r="A80" s="281"/>
      <c r="B80" s="437"/>
      <c r="C80" s="153"/>
      <c r="D80" s="270"/>
      <c r="E80" s="270"/>
      <c r="F80" s="270"/>
      <c r="G80" s="210"/>
      <c r="H80" s="270"/>
      <c r="I80" s="281"/>
      <c r="J80" s="270"/>
      <c r="K80" s="282"/>
      <c r="L80" s="270"/>
      <c r="M80" s="270"/>
      <c r="N80" s="438"/>
      <c r="O80" s="282"/>
      <c r="P80" s="282"/>
      <c r="Q80" s="282"/>
      <c r="R80" s="159"/>
      <c r="S80" s="159"/>
      <c r="T80" s="159"/>
      <c r="U80" s="159"/>
      <c r="V80" s="159"/>
      <c r="W80" s="159"/>
      <c r="X80" s="159"/>
      <c r="Y80" s="159"/>
      <c r="Z80" s="159"/>
      <c r="AA80" s="159"/>
    </row>
    <row r="81" spans="1:27">
      <c r="A81" s="281"/>
      <c r="B81" s="437"/>
      <c r="C81" s="153"/>
      <c r="D81" s="270"/>
      <c r="E81" s="270"/>
      <c r="F81" s="270"/>
      <c r="G81" s="210"/>
      <c r="H81" s="270"/>
      <c r="I81" s="281"/>
      <c r="J81" s="270"/>
      <c r="K81" s="282"/>
      <c r="L81" s="270"/>
      <c r="M81" s="270"/>
      <c r="N81" s="438"/>
      <c r="O81" s="282"/>
      <c r="P81" s="282"/>
      <c r="Q81" s="282"/>
      <c r="R81" s="159"/>
      <c r="S81" s="159"/>
      <c r="T81" s="159"/>
      <c r="U81" s="159"/>
      <c r="V81" s="159"/>
      <c r="W81" s="159"/>
      <c r="X81" s="159"/>
      <c r="Y81" s="159"/>
      <c r="Z81" s="159"/>
      <c r="AA81" s="159"/>
    </row>
    <row r="82" spans="1:27">
      <c r="A82" s="281"/>
      <c r="B82" s="437"/>
      <c r="C82" s="153"/>
      <c r="D82" s="270"/>
      <c r="E82" s="270"/>
      <c r="F82" s="270"/>
      <c r="G82" s="210"/>
      <c r="H82" s="270"/>
      <c r="I82" s="281"/>
      <c r="J82" s="270"/>
      <c r="K82" s="282"/>
      <c r="L82" s="270"/>
      <c r="M82" s="270"/>
      <c r="N82" s="438"/>
      <c r="O82" s="282"/>
      <c r="P82" s="282"/>
      <c r="Q82" s="282"/>
      <c r="R82" s="159"/>
      <c r="S82" s="159"/>
      <c r="T82" s="159"/>
      <c r="U82" s="159"/>
      <c r="V82" s="159"/>
      <c r="W82" s="159"/>
      <c r="X82" s="159"/>
      <c r="Y82" s="159"/>
      <c r="Z82" s="159"/>
      <c r="AA82" s="159"/>
    </row>
    <row r="83" spans="1:27">
      <c r="A83" s="281"/>
      <c r="B83" s="437"/>
      <c r="C83" s="153"/>
      <c r="D83" s="270"/>
      <c r="E83" s="270"/>
      <c r="F83" s="270"/>
      <c r="G83" s="210"/>
      <c r="H83" s="270"/>
      <c r="I83" s="281"/>
      <c r="J83" s="270"/>
      <c r="K83" s="282"/>
      <c r="L83" s="270"/>
      <c r="M83" s="270"/>
      <c r="N83" s="438"/>
      <c r="O83" s="282"/>
      <c r="P83" s="282"/>
      <c r="Q83" s="282"/>
      <c r="R83" s="159"/>
      <c r="S83" s="159"/>
      <c r="T83" s="159"/>
      <c r="U83" s="159"/>
      <c r="V83" s="159"/>
      <c r="W83" s="159"/>
      <c r="X83" s="159"/>
      <c r="Y83" s="159"/>
      <c r="Z83" s="159"/>
      <c r="AA83" s="159"/>
    </row>
    <row r="84" spans="1:27">
      <c r="A84" s="281"/>
      <c r="B84" s="437"/>
      <c r="C84" s="153"/>
      <c r="D84" s="270"/>
      <c r="E84" s="270"/>
      <c r="F84" s="270"/>
      <c r="G84" s="210"/>
      <c r="H84" s="270"/>
      <c r="I84" s="281"/>
      <c r="J84" s="270"/>
      <c r="K84" s="282"/>
      <c r="L84" s="270"/>
      <c r="M84" s="270"/>
      <c r="N84" s="438"/>
      <c r="O84" s="282"/>
      <c r="P84" s="282"/>
      <c r="Q84" s="282"/>
      <c r="R84" s="159"/>
      <c r="S84" s="159"/>
      <c r="T84" s="159"/>
      <c r="U84" s="159"/>
      <c r="V84" s="159"/>
      <c r="W84" s="159"/>
      <c r="X84" s="159"/>
      <c r="Y84" s="159"/>
      <c r="Z84" s="159"/>
      <c r="AA84" s="159"/>
    </row>
    <row r="85" spans="1:27">
      <c r="A85" s="281"/>
      <c r="B85" s="437"/>
      <c r="C85" s="153"/>
      <c r="D85" s="270"/>
      <c r="E85" s="270"/>
      <c r="F85" s="270"/>
      <c r="G85" s="210"/>
      <c r="H85" s="270"/>
      <c r="I85" s="281"/>
      <c r="J85" s="270"/>
      <c r="K85" s="282"/>
      <c r="L85" s="270"/>
      <c r="M85" s="270"/>
      <c r="N85" s="438"/>
      <c r="O85" s="282"/>
      <c r="P85" s="282"/>
      <c r="Q85" s="282"/>
      <c r="R85" s="159"/>
      <c r="S85" s="159"/>
      <c r="T85" s="159"/>
      <c r="U85" s="159"/>
      <c r="V85" s="159"/>
      <c r="W85" s="159"/>
      <c r="X85" s="159"/>
      <c r="Y85" s="159"/>
      <c r="Z85" s="159"/>
      <c r="AA85" s="159"/>
    </row>
    <row r="86" spans="1:27">
      <c r="A86" s="281"/>
      <c r="B86" s="437"/>
      <c r="C86" s="153"/>
      <c r="D86" s="270"/>
      <c r="E86" s="270"/>
      <c r="F86" s="270"/>
      <c r="G86" s="210"/>
      <c r="H86" s="270"/>
      <c r="I86" s="281"/>
      <c r="J86" s="270"/>
      <c r="K86" s="282"/>
      <c r="L86" s="270"/>
      <c r="M86" s="270"/>
      <c r="N86" s="438"/>
      <c r="O86" s="282"/>
      <c r="P86" s="282"/>
      <c r="Q86" s="282"/>
      <c r="R86" s="159"/>
      <c r="S86" s="159"/>
      <c r="T86" s="159"/>
      <c r="U86" s="159"/>
      <c r="V86" s="159"/>
      <c r="W86" s="159"/>
      <c r="X86" s="159"/>
      <c r="Y86" s="159"/>
      <c r="Z86" s="159"/>
      <c r="AA86" s="159"/>
    </row>
    <row r="87" spans="1:27">
      <c r="A87" s="281"/>
      <c r="B87" s="437"/>
      <c r="C87" s="153"/>
      <c r="D87" s="270"/>
      <c r="E87" s="270"/>
      <c r="F87" s="270"/>
      <c r="G87" s="210"/>
      <c r="H87" s="270"/>
      <c r="I87" s="281"/>
      <c r="J87" s="270"/>
      <c r="K87" s="282"/>
      <c r="L87" s="270"/>
      <c r="M87" s="270"/>
      <c r="N87" s="438"/>
      <c r="O87" s="282"/>
      <c r="P87" s="282"/>
      <c r="Q87" s="282"/>
      <c r="R87" s="159"/>
      <c r="S87" s="159"/>
      <c r="T87" s="159"/>
      <c r="U87" s="159"/>
      <c r="V87" s="159"/>
      <c r="W87" s="159"/>
      <c r="X87" s="159"/>
      <c r="Y87" s="159"/>
      <c r="Z87" s="159"/>
      <c r="AA87" s="159"/>
    </row>
    <row r="88" spans="1:27">
      <c r="A88" s="281"/>
      <c r="B88" s="437"/>
      <c r="C88" s="153"/>
      <c r="D88" s="270"/>
      <c r="E88" s="270"/>
      <c r="F88" s="270"/>
      <c r="G88" s="210"/>
      <c r="H88" s="270"/>
      <c r="I88" s="281"/>
      <c r="J88" s="270"/>
      <c r="K88" s="282"/>
      <c r="L88" s="270"/>
      <c r="M88" s="270"/>
      <c r="N88" s="438"/>
      <c r="O88" s="282"/>
      <c r="P88" s="282"/>
      <c r="Q88" s="282"/>
      <c r="R88" s="159"/>
      <c r="S88" s="159"/>
      <c r="T88" s="159"/>
      <c r="U88" s="159"/>
      <c r="V88" s="159"/>
      <c r="W88" s="159"/>
      <c r="X88" s="159"/>
      <c r="Y88" s="159"/>
      <c r="Z88" s="159"/>
      <c r="AA88" s="159"/>
    </row>
    <row r="89" spans="1:27">
      <c r="A89" s="281"/>
      <c r="B89" s="437"/>
      <c r="C89" s="153"/>
      <c r="D89" s="270"/>
      <c r="E89" s="270"/>
      <c r="F89" s="270"/>
      <c r="G89" s="210"/>
      <c r="H89" s="270"/>
      <c r="I89" s="281"/>
      <c r="J89" s="270"/>
      <c r="K89" s="282"/>
      <c r="L89" s="270"/>
      <c r="M89" s="270"/>
      <c r="N89" s="438"/>
      <c r="O89" s="282"/>
      <c r="P89" s="282"/>
      <c r="Q89" s="282"/>
      <c r="R89" s="159"/>
      <c r="S89" s="159"/>
      <c r="T89" s="159"/>
      <c r="U89" s="159"/>
      <c r="V89" s="159"/>
      <c r="W89" s="159"/>
      <c r="X89" s="159"/>
      <c r="Y89" s="159"/>
      <c r="Z89" s="159"/>
      <c r="AA89" s="159"/>
    </row>
    <row r="90" spans="1:27">
      <c r="A90" s="281"/>
      <c r="B90" s="437"/>
      <c r="C90" s="153"/>
      <c r="D90" s="270"/>
      <c r="E90" s="270"/>
      <c r="F90" s="270"/>
      <c r="G90" s="210"/>
      <c r="H90" s="270"/>
      <c r="I90" s="281"/>
      <c r="J90" s="270"/>
      <c r="K90" s="282"/>
      <c r="L90" s="270"/>
      <c r="M90" s="270"/>
      <c r="N90" s="438"/>
      <c r="O90" s="282"/>
      <c r="P90" s="282"/>
      <c r="Q90" s="282"/>
      <c r="R90" s="159"/>
      <c r="S90" s="159"/>
      <c r="T90" s="159"/>
      <c r="U90" s="159"/>
      <c r="V90" s="159"/>
      <c r="W90" s="159"/>
      <c r="X90" s="159"/>
      <c r="Y90" s="159"/>
      <c r="Z90" s="159"/>
      <c r="AA90" s="159"/>
    </row>
    <row r="91" spans="1:27">
      <c r="A91" s="281"/>
      <c r="B91" s="437"/>
      <c r="C91" s="153"/>
      <c r="D91" s="270"/>
      <c r="E91" s="270"/>
      <c r="F91" s="270"/>
      <c r="G91" s="210"/>
      <c r="H91" s="270"/>
      <c r="I91" s="281"/>
      <c r="J91" s="270"/>
      <c r="K91" s="282"/>
      <c r="L91" s="270"/>
      <c r="M91" s="270"/>
      <c r="N91" s="438"/>
      <c r="O91" s="282"/>
      <c r="P91" s="282"/>
      <c r="Q91" s="282"/>
      <c r="R91" s="159"/>
      <c r="S91" s="159"/>
      <c r="T91" s="159"/>
      <c r="U91" s="159"/>
      <c r="V91" s="159"/>
      <c r="W91" s="159"/>
      <c r="X91" s="159"/>
      <c r="Y91" s="159"/>
      <c r="Z91" s="159"/>
      <c r="AA91" s="159"/>
    </row>
    <row r="92" spans="1:27">
      <c r="A92" s="281"/>
      <c r="B92" s="437"/>
      <c r="C92" s="153"/>
      <c r="D92" s="270"/>
      <c r="E92" s="270"/>
      <c r="F92" s="270"/>
      <c r="G92" s="210"/>
      <c r="H92" s="270"/>
      <c r="I92" s="281"/>
      <c r="J92" s="270"/>
      <c r="K92" s="282"/>
      <c r="L92" s="270"/>
      <c r="M92" s="270"/>
      <c r="N92" s="438"/>
      <c r="O92" s="282"/>
      <c r="P92" s="282"/>
      <c r="Q92" s="282"/>
      <c r="R92" s="159"/>
      <c r="S92" s="159"/>
      <c r="T92" s="159"/>
      <c r="U92" s="159"/>
      <c r="V92" s="159"/>
      <c r="W92" s="159"/>
      <c r="X92" s="159"/>
      <c r="Y92" s="159"/>
      <c r="Z92" s="159"/>
      <c r="AA92" s="159"/>
    </row>
    <row r="93" spans="1:27">
      <c r="A93" s="281"/>
      <c r="B93" s="437"/>
      <c r="C93" s="153"/>
      <c r="D93" s="270"/>
      <c r="E93" s="270"/>
      <c r="F93" s="270"/>
      <c r="G93" s="210"/>
      <c r="H93" s="270"/>
      <c r="I93" s="281"/>
      <c r="J93" s="270"/>
      <c r="K93" s="282"/>
      <c r="L93" s="270"/>
      <c r="M93" s="270"/>
      <c r="N93" s="438"/>
      <c r="O93" s="282"/>
      <c r="P93" s="282"/>
      <c r="Q93" s="282"/>
      <c r="R93" s="159"/>
      <c r="S93" s="159"/>
      <c r="T93" s="159"/>
      <c r="U93" s="159"/>
      <c r="V93" s="159"/>
      <c r="W93" s="159"/>
      <c r="X93" s="159"/>
      <c r="Y93" s="159"/>
      <c r="Z93" s="159"/>
      <c r="AA93" s="159"/>
    </row>
    <row r="94" spans="1:27">
      <c r="A94" s="281"/>
      <c r="B94" s="437"/>
      <c r="C94" s="153"/>
      <c r="D94" s="270"/>
      <c r="E94" s="270"/>
      <c r="F94" s="270"/>
      <c r="G94" s="210"/>
      <c r="H94" s="270"/>
      <c r="I94" s="281"/>
      <c r="J94" s="270"/>
      <c r="K94" s="282"/>
      <c r="L94" s="270"/>
      <c r="M94" s="270"/>
      <c r="N94" s="438"/>
      <c r="O94" s="282"/>
      <c r="P94" s="282"/>
      <c r="Q94" s="282"/>
      <c r="R94" s="159"/>
      <c r="S94" s="159"/>
      <c r="T94" s="159"/>
      <c r="U94" s="159"/>
      <c r="V94" s="159"/>
      <c r="W94" s="159"/>
      <c r="X94" s="159"/>
      <c r="Y94" s="159"/>
      <c r="Z94" s="159"/>
      <c r="AA94" s="159"/>
    </row>
    <row r="95" spans="1:27">
      <c r="A95" s="281"/>
      <c r="B95" s="437"/>
      <c r="C95" s="153"/>
      <c r="D95" s="270"/>
      <c r="E95" s="270"/>
      <c r="F95" s="270"/>
      <c r="G95" s="210"/>
      <c r="H95" s="270"/>
      <c r="I95" s="281"/>
      <c r="J95" s="270"/>
      <c r="K95" s="282"/>
      <c r="L95" s="270"/>
      <c r="M95" s="270"/>
      <c r="N95" s="438"/>
      <c r="O95" s="282"/>
      <c r="P95" s="282"/>
      <c r="Q95" s="282"/>
      <c r="R95" s="159"/>
      <c r="S95" s="159"/>
      <c r="T95" s="159"/>
      <c r="U95" s="159"/>
      <c r="V95" s="159"/>
      <c r="W95" s="159"/>
      <c r="X95" s="159"/>
      <c r="Y95" s="159"/>
      <c r="Z95" s="159"/>
      <c r="AA95" s="159"/>
    </row>
    <row r="96" spans="1:27">
      <c r="A96" s="281"/>
      <c r="B96" s="437"/>
      <c r="C96" s="153"/>
      <c r="D96" s="270"/>
      <c r="E96" s="270"/>
      <c r="F96" s="270"/>
      <c r="G96" s="210"/>
      <c r="H96" s="270"/>
      <c r="I96" s="281"/>
      <c r="J96" s="270"/>
      <c r="K96" s="282"/>
      <c r="L96" s="270"/>
      <c r="M96" s="270"/>
      <c r="N96" s="438"/>
      <c r="O96" s="282"/>
      <c r="P96" s="282"/>
      <c r="Q96" s="282"/>
      <c r="R96" s="159"/>
      <c r="S96" s="159"/>
      <c r="T96" s="159"/>
      <c r="U96" s="159"/>
      <c r="V96" s="159"/>
      <c r="W96" s="159"/>
      <c r="X96" s="159"/>
      <c r="Y96" s="159"/>
      <c r="Z96" s="159"/>
      <c r="AA96" s="159"/>
    </row>
    <row r="97" spans="1:27">
      <c r="A97" s="281"/>
      <c r="B97" s="437"/>
      <c r="C97" s="153"/>
      <c r="D97" s="270"/>
      <c r="E97" s="270"/>
      <c r="F97" s="270"/>
      <c r="G97" s="210"/>
      <c r="H97" s="270"/>
      <c r="I97" s="281"/>
      <c r="J97" s="270"/>
      <c r="K97" s="282"/>
      <c r="L97" s="270"/>
      <c r="M97" s="270"/>
      <c r="N97" s="438"/>
      <c r="O97" s="282"/>
      <c r="P97" s="282"/>
      <c r="Q97" s="282"/>
      <c r="R97" s="159"/>
      <c r="S97" s="159"/>
      <c r="T97" s="159"/>
      <c r="U97" s="159"/>
      <c r="V97" s="159"/>
      <c r="W97" s="159"/>
      <c r="X97" s="159"/>
      <c r="Y97" s="159"/>
      <c r="Z97" s="159"/>
      <c r="AA97" s="159"/>
    </row>
    <row r="98" spans="1:27">
      <c r="A98" s="281"/>
      <c r="B98" s="437"/>
      <c r="C98" s="153"/>
      <c r="D98" s="270"/>
      <c r="E98" s="270"/>
      <c r="F98" s="270"/>
      <c r="G98" s="210"/>
      <c r="H98" s="270"/>
      <c r="I98" s="281"/>
      <c r="J98" s="270"/>
      <c r="K98" s="282"/>
      <c r="L98" s="270"/>
      <c r="M98" s="270"/>
      <c r="N98" s="438"/>
      <c r="O98" s="282"/>
      <c r="P98" s="282"/>
      <c r="Q98" s="282"/>
      <c r="R98" s="159"/>
      <c r="S98" s="159"/>
      <c r="T98" s="159"/>
      <c r="U98" s="159"/>
      <c r="V98" s="159"/>
      <c r="W98" s="159"/>
      <c r="X98" s="159"/>
      <c r="Y98" s="159"/>
      <c r="Z98" s="159"/>
      <c r="AA98" s="159"/>
    </row>
    <row r="99" spans="1:27">
      <c r="A99" s="281"/>
      <c r="B99" s="437"/>
      <c r="C99" s="153"/>
      <c r="D99" s="270"/>
      <c r="E99" s="270"/>
      <c r="F99" s="270"/>
      <c r="G99" s="210"/>
      <c r="H99" s="270"/>
      <c r="I99" s="281"/>
      <c r="J99" s="270"/>
      <c r="K99" s="282"/>
      <c r="L99" s="270"/>
      <c r="M99" s="270"/>
      <c r="N99" s="438"/>
      <c r="O99" s="282"/>
      <c r="P99" s="282"/>
      <c r="Q99" s="282"/>
      <c r="R99" s="159"/>
      <c r="S99" s="159"/>
      <c r="T99" s="159"/>
      <c r="U99" s="159"/>
      <c r="V99" s="159"/>
      <c r="W99" s="159"/>
      <c r="X99" s="159"/>
      <c r="Y99" s="159"/>
      <c r="Z99" s="159"/>
      <c r="AA99" s="159"/>
    </row>
    <row r="100" spans="1:27">
      <c r="A100" s="281"/>
      <c r="B100" s="437"/>
      <c r="C100" s="153"/>
      <c r="D100" s="270"/>
      <c r="E100" s="270"/>
      <c r="F100" s="270"/>
      <c r="G100" s="210"/>
      <c r="H100" s="270"/>
      <c r="I100" s="281"/>
      <c r="J100" s="270"/>
      <c r="K100" s="282"/>
      <c r="L100" s="270"/>
      <c r="M100" s="270"/>
      <c r="N100" s="438"/>
      <c r="O100" s="282"/>
      <c r="P100" s="282"/>
      <c r="Q100" s="282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</row>
    <row r="101" spans="1:27">
      <c r="A101" s="281"/>
      <c r="B101" s="437"/>
      <c r="C101" s="153"/>
      <c r="D101" s="270"/>
      <c r="E101" s="270"/>
      <c r="F101" s="270"/>
      <c r="G101" s="210"/>
      <c r="H101" s="270"/>
      <c r="I101" s="281"/>
      <c r="J101" s="270"/>
      <c r="K101" s="282"/>
      <c r="L101" s="270"/>
      <c r="M101" s="270"/>
      <c r="N101" s="438"/>
      <c r="O101" s="282"/>
      <c r="P101" s="282"/>
      <c r="Q101" s="282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</row>
    <row r="102" spans="1:27">
      <c r="A102" s="281"/>
      <c r="B102" s="437"/>
      <c r="C102" s="153"/>
      <c r="D102" s="270"/>
      <c r="E102" s="270"/>
      <c r="F102" s="270"/>
      <c r="G102" s="210"/>
      <c r="H102" s="270"/>
      <c r="I102" s="281"/>
      <c r="J102" s="270"/>
      <c r="K102" s="282"/>
      <c r="L102" s="270"/>
      <c r="M102" s="270"/>
      <c r="N102" s="438"/>
      <c r="O102" s="282"/>
      <c r="P102" s="282"/>
      <c r="Q102" s="282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</row>
    <row r="103" spans="1:27">
      <c r="A103" s="281"/>
      <c r="B103" s="437"/>
      <c r="C103" s="153"/>
      <c r="D103" s="270"/>
      <c r="E103" s="270"/>
      <c r="F103" s="270"/>
      <c r="G103" s="210"/>
      <c r="H103" s="270"/>
      <c r="I103" s="281"/>
      <c r="J103" s="270"/>
      <c r="K103" s="282"/>
      <c r="L103" s="270"/>
      <c r="M103" s="270"/>
      <c r="N103" s="438"/>
      <c r="O103" s="282"/>
      <c r="P103" s="282"/>
      <c r="Q103" s="282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</row>
    <row r="104" spans="1:27">
      <c r="A104" s="281"/>
      <c r="B104" s="437"/>
      <c r="C104" s="153"/>
      <c r="D104" s="270"/>
      <c r="E104" s="270"/>
      <c r="F104" s="270"/>
      <c r="G104" s="210"/>
      <c r="H104" s="270"/>
      <c r="I104" s="281"/>
      <c r="J104" s="270"/>
      <c r="K104" s="282"/>
      <c r="L104" s="270"/>
      <c r="M104" s="270"/>
      <c r="N104" s="438"/>
      <c r="O104" s="282"/>
      <c r="P104" s="282"/>
      <c r="Q104" s="282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</row>
    <row r="105" spans="1:27">
      <c r="A105" s="281"/>
      <c r="B105" s="437"/>
      <c r="C105" s="153"/>
      <c r="D105" s="270"/>
      <c r="E105" s="270"/>
      <c r="F105" s="270"/>
      <c r="G105" s="210"/>
      <c r="H105" s="270"/>
      <c r="I105" s="281"/>
      <c r="J105" s="270"/>
      <c r="K105" s="282"/>
      <c r="L105" s="270"/>
      <c r="M105" s="270"/>
      <c r="N105" s="438"/>
      <c r="O105" s="282"/>
      <c r="P105" s="282"/>
      <c r="Q105" s="282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</row>
    <row r="106" spans="1:27">
      <c r="A106" s="281"/>
      <c r="B106" s="437"/>
      <c r="C106" s="153"/>
      <c r="D106" s="270"/>
      <c r="E106" s="270"/>
      <c r="F106" s="270"/>
      <c r="G106" s="210"/>
      <c r="H106" s="270"/>
      <c r="I106" s="281"/>
      <c r="J106" s="270"/>
      <c r="K106" s="282"/>
      <c r="L106" s="270"/>
      <c r="M106" s="270"/>
      <c r="N106" s="438"/>
      <c r="O106" s="282"/>
      <c r="P106" s="282"/>
      <c r="Q106" s="282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</row>
    <row r="107" spans="1:27">
      <c r="A107" s="281"/>
      <c r="B107" s="437"/>
      <c r="C107" s="153"/>
      <c r="D107" s="270"/>
      <c r="E107" s="270"/>
      <c r="F107" s="270"/>
      <c r="G107" s="210"/>
      <c r="H107" s="270"/>
      <c r="I107" s="281"/>
      <c r="J107" s="270"/>
      <c r="K107" s="282"/>
      <c r="L107" s="270"/>
      <c r="M107" s="270"/>
      <c r="N107" s="438"/>
      <c r="O107" s="282"/>
      <c r="P107" s="282"/>
      <c r="Q107" s="282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</row>
    <row r="108" spans="1:27">
      <c r="A108" s="281"/>
      <c r="B108" s="437"/>
      <c r="C108" s="153"/>
      <c r="D108" s="270"/>
      <c r="E108" s="270"/>
      <c r="F108" s="270"/>
      <c r="G108" s="210"/>
      <c r="H108" s="270"/>
      <c r="I108" s="281"/>
      <c r="J108" s="270"/>
      <c r="K108" s="282"/>
      <c r="L108" s="270"/>
      <c r="M108" s="270"/>
      <c r="N108" s="438"/>
      <c r="O108" s="282"/>
      <c r="P108" s="282"/>
      <c r="Q108" s="282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</row>
    <row r="109" spans="1:27">
      <c r="A109" s="281"/>
      <c r="B109" s="437"/>
      <c r="C109" s="153"/>
      <c r="D109" s="270"/>
      <c r="E109" s="270"/>
      <c r="F109" s="270"/>
      <c r="G109" s="210"/>
      <c r="H109" s="270"/>
      <c r="I109" s="281"/>
      <c r="J109" s="270"/>
      <c r="K109" s="282"/>
      <c r="L109" s="270"/>
      <c r="M109" s="270"/>
      <c r="N109" s="438"/>
      <c r="O109" s="282"/>
      <c r="P109" s="282"/>
      <c r="Q109" s="282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</row>
    <row r="110" spans="1:27">
      <c r="A110" s="281"/>
      <c r="B110" s="437"/>
      <c r="C110" s="153"/>
      <c r="D110" s="270"/>
      <c r="E110" s="270"/>
      <c r="F110" s="270"/>
      <c r="G110" s="210"/>
      <c r="H110" s="270"/>
      <c r="I110" s="281"/>
      <c r="J110" s="270"/>
      <c r="K110" s="282"/>
      <c r="L110" s="270"/>
      <c r="M110" s="270"/>
      <c r="N110" s="438"/>
      <c r="O110" s="282"/>
      <c r="P110" s="282"/>
      <c r="Q110" s="282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</row>
    <row r="111" spans="1:27">
      <c r="A111" s="281"/>
      <c r="B111" s="437"/>
      <c r="C111" s="153"/>
      <c r="D111" s="270"/>
      <c r="E111" s="270"/>
      <c r="F111" s="270"/>
      <c r="G111" s="210"/>
      <c r="H111" s="270"/>
      <c r="I111" s="281"/>
      <c r="J111" s="270"/>
      <c r="K111" s="282"/>
      <c r="L111" s="270"/>
      <c r="M111" s="270"/>
      <c r="N111" s="438"/>
      <c r="O111" s="282"/>
      <c r="P111" s="282"/>
      <c r="Q111" s="282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</row>
    <row r="112" spans="1:27">
      <c r="A112" s="281"/>
      <c r="B112" s="437"/>
      <c r="C112" s="153"/>
      <c r="D112" s="270"/>
      <c r="E112" s="270"/>
      <c r="F112" s="270"/>
      <c r="G112" s="210"/>
      <c r="H112" s="270"/>
      <c r="I112" s="281"/>
      <c r="J112" s="270"/>
      <c r="K112" s="282"/>
      <c r="L112" s="270"/>
      <c r="M112" s="270"/>
      <c r="N112" s="438"/>
      <c r="O112" s="282"/>
      <c r="P112" s="282"/>
      <c r="Q112" s="282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</row>
    <row r="113" spans="1:27">
      <c r="A113" s="281"/>
      <c r="B113" s="437"/>
      <c r="C113" s="153"/>
      <c r="D113" s="270"/>
      <c r="E113" s="270"/>
      <c r="F113" s="270"/>
      <c r="G113" s="210"/>
      <c r="H113" s="270"/>
      <c r="I113" s="281"/>
      <c r="J113" s="270"/>
      <c r="K113" s="282"/>
      <c r="L113" s="270"/>
      <c r="M113" s="270"/>
      <c r="N113" s="438"/>
      <c r="O113" s="282"/>
      <c r="P113" s="282"/>
      <c r="Q113" s="282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</row>
    <row r="114" spans="1:27">
      <c r="A114" s="281"/>
      <c r="B114" s="437"/>
      <c r="C114" s="153"/>
      <c r="D114" s="270"/>
      <c r="E114" s="270"/>
      <c r="F114" s="270"/>
      <c r="G114" s="210"/>
      <c r="H114" s="270"/>
      <c r="I114" s="281"/>
      <c r="J114" s="270"/>
      <c r="K114" s="282"/>
      <c r="L114" s="270"/>
      <c r="M114" s="270"/>
      <c r="N114" s="438"/>
      <c r="O114" s="282"/>
      <c r="P114" s="282"/>
      <c r="Q114" s="282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</row>
    <row r="115" spans="1:27">
      <c r="A115" s="281"/>
      <c r="B115" s="437"/>
      <c r="C115" s="153"/>
      <c r="D115" s="270"/>
      <c r="E115" s="270"/>
      <c r="F115" s="270"/>
      <c r="G115" s="210"/>
      <c r="H115" s="270"/>
      <c r="I115" s="281"/>
      <c r="J115" s="270"/>
      <c r="K115" s="282"/>
      <c r="L115" s="270"/>
      <c r="M115" s="270"/>
      <c r="N115" s="438"/>
      <c r="O115" s="282"/>
      <c r="P115" s="282"/>
      <c r="Q115" s="282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</row>
    <row r="116" spans="1:27">
      <c r="A116" s="281"/>
      <c r="B116" s="437"/>
      <c r="C116" s="153"/>
      <c r="D116" s="270"/>
      <c r="E116" s="270"/>
      <c r="F116" s="270"/>
      <c r="G116" s="210"/>
      <c r="H116" s="270"/>
      <c r="I116" s="281"/>
      <c r="J116" s="270"/>
      <c r="K116" s="282"/>
      <c r="L116" s="270"/>
      <c r="M116" s="270"/>
      <c r="N116" s="438"/>
      <c r="O116" s="282"/>
      <c r="P116" s="282"/>
      <c r="Q116" s="282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</row>
    <row r="117" spans="1:27">
      <c r="A117" s="281"/>
      <c r="B117" s="437"/>
      <c r="C117" s="153"/>
      <c r="D117" s="270"/>
      <c r="E117" s="270"/>
      <c r="F117" s="270"/>
      <c r="G117" s="210"/>
      <c r="H117" s="270"/>
      <c r="I117" s="281"/>
      <c r="J117" s="270"/>
      <c r="K117" s="282"/>
      <c r="L117" s="270"/>
      <c r="M117" s="270"/>
      <c r="N117" s="438"/>
      <c r="O117" s="282"/>
      <c r="P117" s="282"/>
      <c r="Q117" s="282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</row>
    <row r="118" spans="1:27">
      <c r="A118" s="281"/>
      <c r="B118" s="437"/>
      <c r="C118" s="153"/>
      <c r="D118" s="270"/>
      <c r="E118" s="270"/>
      <c r="F118" s="270"/>
      <c r="G118" s="210"/>
      <c r="H118" s="270"/>
      <c r="I118" s="281"/>
      <c r="J118" s="270"/>
      <c r="K118" s="282"/>
      <c r="L118" s="270"/>
      <c r="M118" s="270"/>
      <c r="N118" s="438"/>
      <c r="O118" s="282"/>
      <c r="P118" s="282"/>
      <c r="Q118" s="282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</row>
    <row r="119" spans="1:27">
      <c r="A119" s="281"/>
      <c r="B119" s="437"/>
      <c r="C119" s="153"/>
      <c r="D119" s="270"/>
      <c r="E119" s="270"/>
      <c r="F119" s="270"/>
      <c r="G119" s="210"/>
      <c r="H119" s="270"/>
      <c r="I119" s="281"/>
      <c r="J119" s="270"/>
      <c r="K119" s="282"/>
      <c r="L119" s="270"/>
      <c r="M119" s="270"/>
      <c r="N119" s="438"/>
      <c r="O119" s="282"/>
      <c r="P119" s="282"/>
      <c r="Q119" s="282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</row>
    <row r="120" spans="1:27">
      <c r="A120" s="281"/>
      <c r="B120" s="437"/>
      <c r="C120" s="153"/>
      <c r="D120" s="270"/>
      <c r="E120" s="270"/>
      <c r="F120" s="270"/>
      <c r="G120" s="210"/>
      <c r="H120" s="270"/>
      <c r="I120" s="281"/>
      <c r="J120" s="270"/>
      <c r="K120" s="282"/>
      <c r="L120" s="270"/>
      <c r="M120" s="270"/>
      <c r="N120" s="438"/>
      <c r="O120" s="282"/>
      <c r="P120" s="282"/>
      <c r="Q120" s="282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</row>
    <row r="121" spans="1:27">
      <c r="A121" s="281"/>
      <c r="B121" s="437"/>
      <c r="C121" s="153"/>
      <c r="D121" s="270"/>
      <c r="E121" s="270"/>
      <c r="F121" s="270"/>
      <c r="G121" s="210"/>
      <c r="H121" s="270"/>
      <c r="I121" s="281"/>
      <c r="J121" s="270"/>
      <c r="K121" s="282"/>
      <c r="L121" s="270"/>
      <c r="M121" s="270"/>
      <c r="N121" s="438"/>
      <c r="O121" s="282"/>
      <c r="P121" s="282"/>
      <c r="Q121" s="282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</row>
    <row r="122" spans="1:27">
      <c r="A122" s="281"/>
      <c r="B122" s="437"/>
      <c r="C122" s="153"/>
      <c r="D122" s="270"/>
      <c r="E122" s="270"/>
      <c r="F122" s="270"/>
      <c r="G122" s="210"/>
      <c r="H122" s="270"/>
      <c r="I122" s="281"/>
      <c r="J122" s="270"/>
      <c r="K122" s="282"/>
      <c r="L122" s="270"/>
      <c r="M122" s="270"/>
      <c r="N122" s="438"/>
      <c r="O122" s="282"/>
      <c r="P122" s="282"/>
      <c r="Q122" s="282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</row>
    <row r="123" spans="1:27">
      <c r="A123" s="281"/>
      <c r="B123" s="437"/>
      <c r="C123" s="153"/>
      <c r="D123" s="270"/>
      <c r="E123" s="270"/>
      <c r="F123" s="270"/>
      <c r="G123" s="210"/>
      <c r="H123" s="270"/>
      <c r="I123" s="281"/>
      <c r="J123" s="270"/>
      <c r="K123" s="282"/>
      <c r="L123" s="270"/>
      <c r="M123" s="270"/>
      <c r="N123" s="438"/>
      <c r="O123" s="282"/>
      <c r="P123" s="282"/>
      <c r="Q123" s="282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</row>
    <row r="124" spans="1:27">
      <c r="A124" s="281"/>
      <c r="B124" s="437"/>
      <c r="C124" s="153"/>
      <c r="D124" s="270"/>
      <c r="E124" s="270"/>
      <c r="F124" s="270"/>
      <c r="G124" s="210"/>
      <c r="H124" s="270"/>
      <c r="I124" s="281"/>
      <c r="J124" s="270"/>
      <c r="K124" s="282"/>
      <c r="L124" s="270"/>
      <c r="M124" s="270"/>
      <c r="N124" s="438"/>
      <c r="O124" s="282"/>
      <c r="P124" s="282"/>
      <c r="Q124" s="282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</row>
    <row r="125" spans="1:27">
      <c r="A125" s="281"/>
      <c r="B125" s="437"/>
      <c r="C125" s="153"/>
      <c r="D125" s="270"/>
      <c r="E125" s="270"/>
      <c r="F125" s="270"/>
      <c r="G125" s="210"/>
      <c r="H125" s="270"/>
      <c r="I125" s="281"/>
      <c r="J125" s="270"/>
      <c r="K125" s="282"/>
      <c r="L125" s="270"/>
      <c r="M125" s="270"/>
      <c r="N125" s="438"/>
      <c r="O125" s="282"/>
      <c r="P125" s="282"/>
      <c r="Q125" s="282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</row>
    <row r="126" spans="1:27">
      <c r="A126" s="281"/>
      <c r="B126" s="437"/>
      <c r="C126" s="153"/>
      <c r="D126" s="270"/>
      <c r="E126" s="270"/>
      <c r="F126" s="270"/>
      <c r="G126" s="210"/>
      <c r="H126" s="270"/>
      <c r="I126" s="281"/>
      <c r="J126" s="270"/>
      <c r="K126" s="282"/>
      <c r="L126" s="270"/>
      <c r="M126" s="270"/>
      <c r="N126" s="438"/>
      <c r="O126" s="282"/>
      <c r="P126" s="282"/>
      <c r="Q126" s="282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</row>
    <row r="127" spans="1:27">
      <c r="A127" s="281"/>
      <c r="B127" s="437"/>
      <c r="C127" s="153"/>
      <c r="D127" s="270"/>
      <c r="E127" s="270"/>
      <c r="F127" s="270"/>
      <c r="G127" s="210"/>
      <c r="H127" s="270"/>
      <c r="I127" s="281"/>
      <c r="J127" s="270"/>
      <c r="K127" s="282"/>
      <c r="L127" s="270"/>
      <c r="M127" s="270"/>
      <c r="N127" s="438"/>
      <c r="O127" s="282"/>
      <c r="P127" s="282"/>
      <c r="Q127" s="282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</row>
    <row r="128" spans="1:27">
      <c r="A128" s="281"/>
      <c r="B128" s="437"/>
      <c r="C128" s="153"/>
      <c r="D128" s="270"/>
      <c r="E128" s="270"/>
      <c r="F128" s="270"/>
      <c r="G128" s="210"/>
      <c r="H128" s="270"/>
      <c r="I128" s="281"/>
      <c r="J128" s="270"/>
      <c r="K128" s="282"/>
      <c r="L128" s="270"/>
      <c r="M128" s="270"/>
      <c r="N128" s="438"/>
      <c r="O128" s="282"/>
      <c r="P128" s="282"/>
      <c r="Q128" s="282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</row>
    <row r="129" spans="1:27">
      <c r="A129" s="281"/>
      <c r="B129" s="437"/>
      <c r="C129" s="153"/>
      <c r="D129" s="270"/>
      <c r="E129" s="270"/>
      <c r="F129" s="270"/>
      <c r="G129" s="210"/>
      <c r="H129" s="270"/>
      <c r="I129" s="281"/>
      <c r="J129" s="270"/>
      <c r="K129" s="282"/>
      <c r="L129" s="270"/>
      <c r="M129" s="270"/>
      <c r="N129" s="438"/>
      <c r="O129" s="282"/>
      <c r="P129" s="282"/>
      <c r="Q129" s="282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</row>
    <row r="130" spans="1:27">
      <c r="A130" s="281"/>
      <c r="B130" s="437"/>
      <c r="C130" s="153"/>
      <c r="D130" s="270"/>
      <c r="E130" s="270"/>
      <c r="F130" s="270"/>
      <c r="G130" s="210"/>
      <c r="H130" s="270"/>
      <c r="I130" s="281"/>
      <c r="J130" s="270"/>
      <c r="K130" s="282"/>
      <c r="L130" s="270"/>
      <c r="M130" s="270"/>
      <c r="N130" s="438"/>
      <c r="O130" s="282"/>
      <c r="P130" s="282"/>
      <c r="Q130" s="282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</row>
    <row r="131" spans="1:27">
      <c r="A131" s="281"/>
      <c r="B131" s="437"/>
      <c r="C131" s="153"/>
      <c r="D131" s="270"/>
      <c r="E131" s="270"/>
      <c r="F131" s="270"/>
      <c r="G131" s="210"/>
      <c r="H131" s="270"/>
      <c r="I131" s="281"/>
      <c r="J131" s="270"/>
      <c r="K131" s="282"/>
      <c r="L131" s="270"/>
      <c r="M131" s="270"/>
      <c r="N131" s="438"/>
      <c r="O131" s="282"/>
      <c r="P131" s="282"/>
      <c r="Q131" s="282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</row>
    <row r="132" spans="1:27">
      <c r="A132" s="281"/>
      <c r="B132" s="437"/>
      <c r="C132" s="153"/>
      <c r="D132" s="270"/>
      <c r="E132" s="270"/>
      <c r="F132" s="270"/>
      <c r="G132" s="210"/>
      <c r="H132" s="270"/>
      <c r="I132" s="281"/>
      <c r="J132" s="270"/>
      <c r="K132" s="282"/>
      <c r="L132" s="270"/>
      <c r="M132" s="270"/>
      <c r="N132" s="438"/>
      <c r="O132" s="282"/>
      <c r="P132" s="282"/>
      <c r="Q132" s="282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</row>
    <row r="133" spans="1:27">
      <c r="A133" s="281"/>
      <c r="B133" s="437"/>
      <c r="C133" s="153"/>
      <c r="D133" s="270"/>
      <c r="E133" s="270"/>
      <c r="F133" s="270"/>
      <c r="G133" s="210"/>
      <c r="H133" s="270"/>
      <c r="I133" s="281"/>
      <c r="J133" s="270"/>
      <c r="K133" s="282"/>
      <c r="L133" s="270"/>
      <c r="M133" s="270"/>
      <c r="N133" s="438"/>
      <c r="O133" s="282"/>
      <c r="P133" s="282"/>
      <c r="Q133" s="282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</row>
    <row r="134" spans="1:27">
      <c r="A134" s="281"/>
      <c r="B134" s="437"/>
      <c r="C134" s="153"/>
      <c r="D134" s="270"/>
      <c r="E134" s="270"/>
      <c r="F134" s="270"/>
      <c r="G134" s="210"/>
      <c r="H134" s="270"/>
      <c r="I134" s="281"/>
      <c r="J134" s="270"/>
      <c r="K134" s="282"/>
      <c r="L134" s="270"/>
      <c r="M134" s="270"/>
      <c r="N134" s="438"/>
      <c r="O134" s="282"/>
      <c r="P134" s="282"/>
      <c r="Q134" s="282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</row>
    <row r="135" spans="1:27">
      <c r="A135" s="281"/>
      <c r="B135" s="437"/>
      <c r="C135" s="153"/>
      <c r="D135" s="270"/>
      <c r="E135" s="270"/>
      <c r="F135" s="270"/>
      <c r="G135" s="210"/>
      <c r="H135" s="270"/>
      <c r="I135" s="281"/>
      <c r="J135" s="270"/>
      <c r="K135" s="282"/>
      <c r="L135" s="270"/>
      <c r="M135" s="270"/>
      <c r="N135" s="438"/>
      <c r="O135" s="282"/>
      <c r="P135" s="282"/>
      <c r="Q135" s="282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</row>
    <row r="136" spans="1:27">
      <c r="A136" s="281"/>
      <c r="B136" s="437"/>
      <c r="C136" s="153"/>
      <c r="D136" s="270"/>
      <c r="E136" s="270"/>
      <c r="F136" s="270"/>
      <c r="G136" s="210"/>
      <c r="H136" s="270"/>
      <c r="I136" s="281"/>
      <c r="J136" s="270"/>
      <c r="K136" s="282"/>
      <c r="L136" s="270"/>
      <c r="M136" s="270"/>
      <c r="N136" s="438"/>
      <c r="O136" s="282"/>
      <c r="P136" s="282"/>
      <c r="Q136" s="282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</row>
    <row r="137" spans="1:27">
      <c r="A137" s="281"/>
      <c r="B137" s="437"/>
      <c r="C137" s="153"/>
      <c r="D137" s="270"/>
      <c r="E137" s="270"/>
      <c r="F137" s="270"/>
      <c r="G137" s="210"/>
      <c r="H137" s="270"/>
      <c r="I137" s="281"/>
      <c r="J137" s="270"/>
      <c r="K137" s="282"/>
      <c r="L137" s="270"/>
      <c r="M137" s="270"/>
      <c r="N137" s="438"/>
      <c r="O137" s="282"/>
      <c r="P137" s="282"/>
      <c r="Q137" s="282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</row>
    <row r="138" spans="1:27">
      <c r="A138" s="281"/>
      <c r="B138" s="437"/>
      <c r="C138" s="153"/>
      <c r="D138" s="270"/>
      <c r="E138" s="270"/>
      <c r="F138" s="270"/>
      <c r="G138" s="210"/>
      <c r="H138" s="270"/>
      <c r="I138" s="281"/>
      <c r="J138" s="270"/>
      <c r="K138" s="282"/>
      <c r="L138" s="270"/>
      <c r="M138" s="270"/>
      <c r="N138" s="438"/>
      <c r="O138" s="282"/>
      <c r="P138" s="282"/>
      <c r="Q138" s="282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</row>
    <row r="139" spans="1:27">
      <c r="A139" s="281"/>
      <c r="B139" s="437"/>
      <c r="C139" s="153"/>
      <c r="D139" s="270"/>
      <c r="E139" s="270"/>
      <c r="F139" s="270"/>
      <c r="G139" s="210"/>
      <c r="H139" s="270"/>
      <c r="I139" s="281"/>
      <c r="J139" s="270"/>
      <c r="K139" s="282"/>
      <c r="L139" s="270"/>
      <c r="M139" s="270"/>
      <c r="N139" s="438"/>
      <c r="O139" s="282"/>
      <c r="P139" s="282"/>
      <c r="Q139" s="282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</row>
    <row r="140" spans="1:27">
      <c r="A140" s="281"/>
      <c r="B140" s="437"/>
      <c r="C140" s="153"/>
      <c r="D140" s="270"/>
      <c r="E140" s="270"/>
      <c r="F140" s="270"/>
      <c r="G140" s="210"/>
      <c r="H140" s="270"/>
      <c r="I140" s="281"/>
      <c r="J140" s="270"/>
      <c r="K140" s="282"/>
      <c r="L140" s="270"/>
      <c r="M140" s="270"/>
      <c r="N140" s="438"/>
      <c r="O140" s="282"/>
      <c r="P140" s="282"/>
      <c r="Q140" s="282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</row>
    <row r="141" spans="1:27">
      <c r="A141" s="281"/>
      <c r="B141" s="437"/>
      <c r="C141" s="153"/>
      <c r="D141" s="270"/>
      <c r="E141" s="270"/>
      <c r="F141" s="270"/>
      <c r="G141" s="210"/>
      <c r="H141" s="270"/>
      <c r="I141" s="281"/>
      <c r="J141" s="270"/>
      <c r="K141" s="282"/>
      <c r="L141" s="270"/>
      <c r="M141" s="270"/>
      <c r="N141" s="438"/>
      <c r="O141" s="282"/>
      <c r="P141" s="282"/>
      <c r="Q141" s="282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</row>
    <row r="142" spans="1:27">
      <c r="A142" s="281"/>
      <c r="B142" s="437"/>
      <c r="C142" s="153"/>
      <c r="D142" s="270"/>
      <c r="E142" s="270"/>
      <c r="F142" s="270"/>
      <c r="G142" s="210"/>
      <c r="H142" s="270"/>
      <c r="I142" s="281"/>
      <c r="J142" s="270"/>
      <c r="K142" s="282"/>
      <c r="L142" s="270"/>
      <c r="M142" s="270"/>
      <c r="N142" s="438"/>
      <c r="O142" s="282"/>
      <c r="P142" s="282"/>
      <c r="Q142" s="282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</row>
    <row r="143" spans="1:27">
      <c r="A143" s="281"/>
      <c r="B143" s="437"/>
      <c r="C143" s="153"/>
      <c r="D143" s="270"/>
      <c r="E143" s="270"/>
      <c r="F143" s="270"/>
      <c r="G143" s="210"/>
      <c r="H143" s="270"/>
      <c r="I143" s="281"/>
      <c r="J143" s="270"/>
      <c r="K143" s="282"/>
      <c r="L143" s="270"/>
      <c r="M143" s="270"/>
      <c r="N143" s="438"/>
      <c r="O143" s="282"/>
      <c r="P143" s="282"/>
      <c r="Q143" s="282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</row>
    <row r="144" spans="1:27">
      <c r="A144" s="281"/>
      <c r="B144" s="437"/>
      <c r="C144" s="153"/>
      <c r="D144" s="270"/>
      <c r="E144" s="270"/>
      <c r="F144" s="270"/>
      <c r="G144" s="210"/>
      <c r="H144" s="270"/>
      <c r="I144" s="281"/>
      <c r="J144" s="270"/>
      <c r="K144" s="282"/>
      <c r="L144" s="270"/>
      <c r="M144" s="270"/>
      <c r="N144" s="438"/>
      <c r="O144" s="282"/>
      <c r="P144" s="282"/>
      <c r="Q144" s="282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</row>
    <row r="145" spans="1:27">
      <c r="A145" s="281"/>
      <c r="B145" s="437"/>
      <c r="C145" s="153"/>
      <c r="D145" s="270"/>
      <c r="E145" s="270"/>
      <c r="F145" s="270"/>
      <c r="G145" s="210"/>
      <c r="H145" s="270"/>
      <c r="I145" s="281"/>
      <c r="J145" s="270"/>
      <c r="K145" s="282"/>
      <c r="L145" s="270"/>
      <c r="M145" s="270"/>
      <c r="N145" s="438"/>
      <c r="O145" s="282"/>
      <c r="P145" s="282"/>
      <c r="Q145" s="282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</row>
    <row r="146" spans="1:27">
      <c r="A146" s="281"/>
      <c r="B146" s="437"/>
      <c r="C146" s="153"/>
      <c r="D146" s="270"/>
      <c r="E146" s="270"/>
      <c r="F146" s="270"/>
      <c r="G146" s="210"/>
      <c r="H146" s="270"/>
      <c r="I146" s="281"/>
      <c r="J146" s="270"/>
      <c r="K146" s="282"/>
      <c r="L146" s="270"/>
      <c r="M146" s="270"/>
      <c r="N146" s="438"/>
      <c r="O146" s="282"/>
      <c r="P146" s="282"/>
      <c r="Q146" s="282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</row>
    <row r="147" spans="1:27">
      <c r="A147" s="281"/>
      <c r="B147" s="437"/>
      <c r="C147" s="153"/>
      <c r="D147" s="270"/>
      <c r="E147" s="270"/>
      <c r="F147" s="270"/>
      <c r="G147" s="210"/>
      <c r="H147" s="270"/>
      <c r="I147" s="281"/>
      <c r="J147" s="270"/>
      <c r="K147" s="282"/>
      <c r="L147" s="270"/>
      <c r="M147" s="270"/>
      <c r="N147" s="438"/>
      <c r="O147" s="282"/>
      <c r="P147" s="282"/>
      <c r="Q147" s="282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</row>
    <row r="148" spans="1:27">
      <c r="A148" s="281"/>
      <c r="B148" s="437"/>
      <c r="C148" s="153"/>
      <c r="D148" s="270"/>
      <c r="E148" s="270"/>
      <c r="F148" s="270"/>
      <c r="G148" s="210"/>
      <c r="H148" s="270"/>
      <c r="I148" s="281"/>
      <c r="J148" s="270"/>
      <c r="K148" s="282"/>
      <c r="L148" s="270"/>
      <c r="M148" s="270"/>
      <c r="N148" s="438"/>
      <c r="O148" s="282"/>
      <c r="P148" s="282"/>
      <c r="Q148" s="282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</row>
    <row r="149" spans="1:27">
      <c r="A149" s="281"/>
      <c r="B149" s="437"/>
      <c r="C149" s="153"/>
      <c r="D149" s="270"/>
      <c r="E149" s="270"/>
      <c r="F149" s="270"/>
      <c r="G149" s="210"/>
      <c r="H149" s="270"/>
      <c r="I149" s="281"/>
      <c r="J149" s="270"/>
      <c r="K149" s="282"/>
      <c r="L149" s="270"/>
      <c r="M149" s="270"/>
      <c r="N149" s="438"/>
      <c r="O149" s="282"/>
      <c r="P149" s="282"/>
      <c r="Q149" s="282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</row>
    <row r="150" spans="1:27">
      <c r="A150" s="281"/>
      <c r="B150" s="437"/>
      <c r="C150" s="153"/>
      <c r="D150" s="270"/>
      <c r="E150" s="270"/>
      <c r="F150" s="270"/>
      <c r="G150" s="210"/>
      <c r="H150" s="270"/>
      <c r="I150" s="281"/>
      <c r="J150" s="270"/>
      <c r="K150" s="282"/>
      <c r="L150" s="270"/>
      <c r="M150" s="270"/>
      <c r="N150" s="438"/>
      <c r="O150" s="282"/>
      <c r="P150" s="282"/>
      <c r="Q150" s="282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</row>
    <row r="151" spans="1:27">
      <c r="A151" s="281"/>
      <c r="B151" s="437"/>
      <c r="C151" s="153"/>
      <c r="D151" s="270"/>
      <c r="E151" s="270"/>
      <c r="F151" s="270"/>
      <c r="G151" s="210"/>
      <c r="H151" s="270"/>
      <c r="I151" s="281"/>
      <c r="J151" s="270"/>
      <c r="K151" s="282"/>
      <c r="L151" s="270"/>
      <c r="M151" s="270"/>
      <c r="N151" s="438"/>
      <c r="O151" s="282"/>
      <c r="P151" s="282"/>
      <c r="Q151" s="282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</row>
    <row r="152" spans="1:27">
      <c r="A152" s="281"/>
      <c r="B152" s="437"/>
      <c r="C152" s="153"/>
      <c r="D152" s="270"/>
      <c r="E152" s="270"/>
      <c r="F152" s="270"/>
      <c r="G152" s="210"/>
      <c r="H152" s="270"/>
      <c r="I152" s="281"/>
      <c r="J152" s="270"/>
      <c r="K152" s="282"/>
      <c r="L152" s="270"/>
      <c r="M152" s="270"/>
      <c r="N152" s="438"/>
      <c r="O152" s="282"/>
      <c r="P152" s="282"/>
      <c r="Q152" s="282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</row>
    <row r="153" spans="1:27">
      <c r="A153" s="281"/>
      <c r="B153" s="437"/>
      <c r="C153" s="153"/>
      <c r="D153" s="270"/>
      <c r="E153" s="270"/>
      <c r="F153" s="270"/>
      <c r="G153" s="210"/>
      <c r="H153" s="270"/>
      <c r="I153" s="281"/>
      <c r="J153" s="270"/>
      <c r="K153" s="282"/>
      <c r="L153" s="270"/>
      <c r="M153" s="270"/>
      <c r="N153" s="438"/>
      <c r="O153" s="282"/>
      <c r="P153" s="282"/>
      <c r="Q153" s="282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</row>
    <row r="154" spans="1:27">
      <c r="A154" s="281"/>
      <c r="B154" s="437"/>
      <c r="C154" s="153"/>
      <c r="D154" s="270"/>
      <c r="E154" s="270"/>
      <c r="F154" s="270"/>
      <c r="G154" s="210"/>
      <c r="H154" s="270"/>
      <c r="I154" s="281"/>
      <c r="J154" s="270"/>
      <c r="K154" s="282"/>
      <c r="L154" s="270"/>
      <c r="M154" s="270"/>
      <c r="N154" s="438"/>
      <c r="O154" s="282"/>
      <c r="P154" s="282"/>
      <c r="Q154" s="282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</row>
    <row r="155" spans="1:27">
      <c r="A155" s="281"/>
      <c r="B155" s="437"/>
      <c r="C155" s="153"/>
      <c r="D155" s="270"/>
      <c r="E155" s="270"/>
      <c r="F155" s="270"/>
      <c r="G155" s="210"/>
      <c r="H155" s="270"/>
      <c r="I155" s="281"/>
      <c r="J155" s="270"/>
      <c r="K155" s="282"/>
      <c r="L155" s="270"/>
      <c r="M155" s="270"/>
      <c r="N155" s="438"/>
      <c r="O155" s="282"/>
      <c r="P155" s="282"/>
      <c r="Q155" s="282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</row>
    <row r="156" spans="1:27">
      <c r="A156" s="281"/>
      <c r="B156" s="437"/>
      <c r="C156" s="153"/>
      <c r="D156" s="270"/>
      <c r="E156" s="270"/>
      <c r="F156" s="270"/>
      <c r="G156" s="210"/>
      <c r="H156" s="270"/>
      <c r="I156" s="281"/>
      <c r="J156" s="270"/>
      <c r="K156" s="282"/>
      <c r="L156" s="270"/>
      <c r="M156" s="270"/>
      <c r="N156" s="438"/>
      <c r="O156" s="282"/>
      <c r="P156" s="282"/>
      <c r="Q156" s="282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</row>
    <row r="157" spans="1:27">
      <c r="A157" s="281"/>
      <c r="B157" s="437"/>
      <c r="C157" s="153"/>
      <c r="D157" s="270"/>
      <c r="E157" s="270"/>
      <c r="F157" s="270"/>
      <c r="G157" s="210"/>
      <c r="H157" s="270"/>
      <c r="I157" s="281"/>
      <c r="J157" s="270"/>
      <c r="K157" s="282"/>
      <c r="L157" s="270"/>
      <c r="M157" s="270"/>
      <c r="N157" s="438"/>
      <c r="O157" s="282"/>
      <c r="P157" s="282"/>
      <c r="Q157" s="282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</row>
    <row r="158" spans="1:27">
      <c r="A158" s="281"/>
      <c r="B158" s="437"/>
      <c r="C158" s="153"/>
      <c r="D158" s="270"/>
      <c r="E158" s="270"/>
      <c r="F158" s="270"/>
      <c r="G158" s="210"/>
      <c r="H158" s="270"/>
      <c r="I158" s="281"/>
      <c r="J158" s="270"/>
      <c r="K158" s="282"/>
      <c r="L158" s="270"/>
      <c r="M158" s="270"/>
      <c r="N158" s="438"/>
      <c r="O158" s="282"/>
      <c r="P158" s="282"/>
      <c r="Q158" s="282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</row>
    <row r="159" spans="1:27">
      <c r="A159" s="281"/>
      <c r="B159" s="437"/>
      <c r="C159" s="153"/>
      <c r="D159" s="270"/>
      <c r="E159" s="270"/>
      <c r="F159" s="270"/>
      <c r="G159" s="210"/>
      <c r="H159" s="270"/>
      <c r="I159" s="281"/>
      <c r="J159" s="270"/>
      <c r="K159" s="282"/>
      <c r="L159" s="270"/>
      <c r="M159" s="270"/>
      <c r="N159" s="438"/>
      <c r="O159" s="282"/>
      <c r="P159" s="282"/>
      <c r="Q159" s="282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</row>
    <row r="160" spans="1:27">
      <c r="A160" s="281"/>
      <c r="B160" s="437"/>
      <c r="C160" s="153"/>
      <c r="D160" s="270"/>
      <c r="E160" s="270"/>
      <c r="F160" s="270"/>
      <c r="G160" s="210"/>
      <c r="H160" s="270"/>
      <c r="I160" s="281"/>
      <c r="J160" s="270"/>
      <c r="K160" s="282"/>
      <c r="L160" s="270"/>
      <c r="M160" s="270"/>
      <c r="N160" s="438"/>
      <c r="O160" s="282"/>
      <c r="P160" s="282"/>
      <c r="Q160" s="282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</row>
    <row r="161" spans="1:27">
      <c r="A161" s="281"/>
      <c r="B161" s="437"/>
      <c r="C161" s="153"/>
      <c r="D161" s="270"/>
      <c r="E161" s="270"/>
      <c r="F161" s="270"/>
      <c r="G161" s="210"/>
      <c r="H161" s="270"/>
      <c r="I161" s="281"/>
      <c r="J161" s="270"/>
      <c r="K161" s="282"/>
      <c r="L161" s="270"/>
      <c r="M161" s="270"/>
      <c r="N161" s="438"/>
      <c r="O161" s="282"/>
      <c r="P161" s="282"/>
      <c r="Q161" s="282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</row>
    <row r="162" spans="1:27">
      <c r="A162" s="281"/>
      <c r="B162" s="437"/>
      <c r="C162" s="153"/>
      <c r="D162" s="270"/>
      <c r="E162" s="270"/>
      <c r="F162" s="270"/>
      <c r="G162" s="210"/>
      <c r="H162" s="270"/>
      <c r="I162" s="281"/>
      <c r="J162" s="270"/>
      <c r="K162" s="282"/>
      <c r="L162" s="270"/>
      <c r="M162" s="270"/>
      <c r="N162" s="438"/>
      <c r="O162" s="282"/>
      <c r="P162" s="282"/>
      <c r="Q162" s="282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</row>
    <row r="163" spans="1:27">
      <c r="A163" s="281"/>
      <c r="B163" s="437"/>
      <c r="C163" s="153"/>
      <c r="D163" s="270"/>
      <c r="E163" s="270"/>
      <c r="F163" s="270"/>
      <c r="G163" s="210"/>
      <c r="H163" s="270"/>
      <c r="I163" s="281"/>
      <c r="J163" s="270"/>
      <c r="K163" s="282"/>
      <c r="L163" s="270"/>
      <c r="M163" s="270"/>
      <c r="N163" s="438"/>
      <c r="O163" s="282"/>
      <c r="P163" s="282"/>
      <c r="Q163" s="282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</row>
    <row r="164" spans="1:27">
      <c r="A164" s="281"/>
      <c r="B164" s="437"/>
      <c r="C164" s="153"/>
      <c r="D164" s="270"/>
      <c r="E164" s="270"/>
      <c r="F164" s="270"/>
      <c r="G164" s="210"/>
      <c r="H164" s="270"/>
      <c r="I164" s="281"/>
      <c r="J164" s="270"/>
      <c r="K164" s="282"/>
      <c r="L164" s="270"/>
      <c r="M164" s="270"/>
      <c r="N164" s="438"/>
      <c r="O164" s="282"/>
      <c r="P164" s="282"/>
      <c r="Q164" s="282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</row>
    <row r="165" spans="1:27">
      <c r="A165" s="281"/>
      <c r="B165" s="437"/>
      <c r="C165" s="153"/>
      <c r="D165" s="270"/>
      <c r="E165" s="270"/>
      <c r="F165" s="270"/>
      <c r="G165" s="210"/>
      <c r="H165" s="270"/>
      <c r="I165" s="281"/>
      <c r="J165" s="270"/>
      <c r="K165" s="282"/>
      <c r="L165" s="270"/>
      <c r="M165" s="270"/>
      <c r="N165" s="438"/>
      <c r="O165" s="282"/>
      <c r="P165" s="282"/>
      <c r="Q165" s="282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</row>
    <row r="166" spans="1:27">
      <c r="A166" s="281"/>
      <c r="B166" s="437"/>
      <c r="C166" s="153"/>
      <c r="D166" s="270"/>
      <c r="E166" s="270"/>
      <c r="F166" s="270"/>
      <c r="G166" s="210"/>
      <c r="H166" s="270"/>
      <c r="I166" s="281"/>
      <c r="J166" s="270"/>
      <c r="K166" s="282"/>
      <c r="L166" s="270"/>
      <c r="M166" s="270"/>
      <c r="N166" s="438"/>
      <c r="O166" s="282"/>
      <c r="P166" s="282"/>
      <c r="Q166" s="282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</row>
    <row r="167" spans="1:27">
      <c r="A167" s="281"/>
      <c r="B167" s="437"/>
      <c r="C167" s="153"/>
      <c r="D167" s="270"/>
      <c r="E167" s="270"/>
      <c r="F167" s="270"/>
      <c r="G167" s="210"/>
      <c r="H167" s="270"/>
      <c r="I167" s="281"/>
      <c r="J167" s="270"/>
      <c r="K167" s="282"/>
      <c r="L167" s="270"/>
      <c r="M167" s="270"/>
      <c r="N167" s="438"/>
      <c r="O167" s="282"/>
      <c r="P167" s="282"/>
      <c r="Q167" s="282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</row>
    <row r="168" spans="1:27">
      <c r="A168" s="281"/>
      <c r="B168" s="437"/>
      <c r="C168" s="153"/>
      <c r="D168" s="270"/>
      <c r="E168" s="270"/>
      <c r="F168" s="270"/>
      <c r="G168" s="210"/>
      <c r="H168" s="270"/>
      <c r="I168" s="281"/>
      <c r="J168" s="270"/>
      <c r="K168" s="282"/>
      <c r="L168" s="270"/>
      <c r="M168" s="270"/>
      <c r="N168" s="438"/>
      <c r="O168" s="282"/>
      <c r="P168" s="282"/>
      <c r="Q168" s="282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</row>
    <row r="169" spans="1:27">
      <c r="A169" s="281"/>
      <c r="B169" s="437"/>
      <c r="C169" s="153"/>
      <c r="D169" s="270"/>
      <c r="E169" s="270"/>
      <c r="F169" s="270"/>
      <c r="G169" s="210"/>
      <c r="H169" s="270"/>
      <c r="I169" s="281"/>
      <c r="J169" s="270"/>
      <c r="K169" s="282"/>
      <c r="L169" s="270"/>
      <c r="M169" s="270"/>
      <c r="N169" s="438"/>
      <c r="O169" s="282"/>
      <c r="P169" s="282"/>
      <c r="Q169" s="282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</row>
    <row r="170" spans="1:27">
      <c r="A170" s="281"/>
      <c r="B170" s="437"/>
      <c r="C170" s="153"/>
      <c r="D170" s="270"/>
      <c r="E170" s="270"/>
      <c r="F170" s="270"/>
      <c r="G170" s="210"/>
      <c r="H170" s="270"/>
      <c r="I170" s="281"/>
      <c r="J170" s="270"/>
      <c r="K170" s="282"/>
      <c r="L170" s="270"/>
      <c r="M170" s="270"/>
      <c r="N170" s="438"/>
      <c r="O170" s="282"/>
      <c r="P170" s="282"/>
      <c r="Q170" s="282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</row>
    <row r="171" spans="1:27">
      <c r="A171" s="281"/>
      <c r="B171" s="437"/>
      <c r="C171" s="153"/>
      <c r="D171" s="270"/>
      <c r="E171" s="270"/>
      <c r="F171" s="270"/>
      <c r="G171" s="210"/>
      <c r="H171" s="270"/>
      <c r="I171" s="281"/>
      <c r="J171" s="270"/>
      <c r="K171" s="282"/>
      <c r="L171" s="270"/>
      <c r="M171" s="270"/>
      <c r="N171" s="438"/>
      <c r="O171" s="282"/>
      <c r="P171" s="282"/>
      <c r="Q171" s="282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</row>
    <row r="172" spans="1:27">
      <c r="A172" s="281"/>
      <c r="B172" s="437"/>
      <c r="C172" s="153"/>
      <c r="D172" s="270"/>
      <c r="E172" s="270"/>
      <c r="F172" s="270"/>
      <c r="G172" s="210"/>
      <c r="H172" s="270"/>
      <c r="I172" s="281"/>
      <c r="J172" s="270"/>
      <c r="K172" s="282"/>
      <c r="L172" s="270"/>
      <c r="M172" s="270"/>
      <c r="N172" s="438"/>
      <c r="O172" s="282"/>
      <c r="P172" s="282"/>
      <c r="Q172" s="282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</row>
    <row r="173" spans="1:27">
      <c r="A173" s="281"/>
      <c r="B173" s="437"/>
      <c r="C173" s="153"/>
      <c r="D173" s="270"/>
      <c r="E173" s="270"/>
      <c r="F173" s="270"/>
      <c r="G173" s="210"/>
      <c r="H173" s="270"/>
      <c r="I173" s="281"/>
      <c r="J173" s="270"/>
      <c r="K173" s="282"/>
      <c r="L173" s="270"/>
      <c r="M173" s="270"/>
      <c r="N173" s="438"/>
      <c r="O173" s="282"/>
      <c r="P173" s="282"/>
      <c r="Q173" s="282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</row>
    <row r="174" spans="1:27">
      <c r="A174" s="281"/>
      <c r="B174" s="437"/>
      <c r="C174" s="153"/>
      <c r="D174" s="270"/>
      <c r="E174" s="270"/>
      <c r="F174" s="270"/>
      <c r="G174" s="210"/>
      <c r="H174" s="270"/>
      <c r="I174" s="281"/>
      <c r="J174" s="270"/>
      <c r="K174" s="282"/>
      <c r="L174" s="270"/>
      <c r="M174" s="270"/>
      <c r="N174" s="438"/>
      <c r="O174" s="282"/>
      <c r="P174" s="282"/>
      <c r="Q174" s="282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</row>
    <row r="175" spans="1:27">
      <c r="A175" s="281"/>
      <c r="B175" s="437"/>
      <c r="C175" s="153"/>
      <c r="D175" s="270"/>
      <c r="E175" s="270"/>
      <c r="F175" s="270"/>
      <c r="G175" s="210"/>
      <c r="H175" s="270"/>
      <c r="I175" s="281"/>
      <c r="J175" s="270"/>
      <c r="K175" s="282"/>
      <c r="L175" s="270"/>
      <c r="M175" s="270"/>
      <c r="N175" s="438"/>
      <c r="O175" s="282"/>
      <c r="P175" s="282"/>
      <c r="Q175" s="282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</row>
    <row r="176" spans="1:27">
      <c r="A176" s="281"/>
      <c r="B176" s="437"/>
      <c r="C176" s="153"/>
      <c r="D176" s="270"/>
      <c r="E176" s="270"/>
      <c r="F176" s="270"/>
      <c r="G176" s="210"/>
      <c r="H176" s="270"/>
      <c r="I176" s="281"/>
      <c r="J176" s="270"/>
      <c r="K176" s="282"/>
      <c r="L176" s="270"/>
      <c r="M176" s="270"/>
      <c r="N176" s="438"/>
      <c r="O176" s="282"/>
      <c r="P176" s="282"/>
      <c r="Q176" s="282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</row>
    <row r="177" spans="1:27">
      <c r="A177" s="281"/>
      <c r="B177" s="437"/>
      <c r="C177" s="153"/>
      <c r="D177" s="270"/>
      <c r="E177" s="270"/>
      <c r="F177" s="270"/>
      <c r="G177" s="210"/>
      <c r="H177" s="270"/>
      <c r="I177" s="281"/>
      <c r="J177" s="270"/>
      <c r="K177" s="282"/>
      <c r="L177" s="270"/>
      <c r="M177" s="270"/>
      <c r="N177" s="438"/>
      <c r="O177" s="282"/>
      <c r="P177" s="282"/>
      <c r="Q177" s="282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</row>
    <row r="178" spans="1:27">
      <c r="A178" s="281"/>
      <c r="B178" s="437"/>
      <c r="C178" s="153"/>
      <c r="D178" s="270"/>
      <c r="E178" s="270"/>
      <c r="F178" s="270"/>
      <c r="G178" s="210"/>
      <c r="H178" s="270"/>
      <c r="I178" s="281"/>
      <c r="J178" s="270"/>
      <c r="K178" s="282"/>
      <c r="L178" s="270"/>
      <c r="M178" s="270"/>
      <c r="N178" s="438"/>
      <c r="O178" s="282"/>
      <c r="P178" s="282"/>
      <c r="Q178" s="282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</row>
    <row r="179" spans="1:27">
      <c r="A179" s="281"/>
      <c r="B179" s="437"/>
      <c r="C179" s="153"/>
      <c r="D179" s="270"/>
      <c r="E179" s="270"/>
      <c r="F179" s="270"/>
      <c r="G179" s="210"/>
      <c r="H179" s="270"/>
      <c r="I179" s="281"/>
      <c r="J179" s="270"/>
      <c r="K179" s="282"/>
      <c r="L179" s="270"/>
      <c r="M179" s="270"/>
      <c r="N179" s="438"/>
      <c r="O179" s="282"/>
      <c r="P179" s="282"/>
      <c r="Q179" s="282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</row>
    <row r="180" spans="1:27">
      <c r="A180" s="281"/>
      <c r="B180" s="437"/>
      <c r="C180" s="153"/>
      <c r="D180" s="270"/>
      <c r="E180" s="270"/>
      <c r="F180" s="270"/>
      <c r="G180" s="210"/>
      <c r="H180" s="270"/>
      <c r="I180" s="281"/>
      <c r="J180" s="270"/>
      <c r="K180" s="282"/>
      <c r="L180" s="270"/>
      <c r="M180" s="270"/>
      <c r="N180" s="438"/>
      <c r="O180" s="282"/>
      <c r="P180" s="282"/>
      <c r="Q180" s="282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</row>
    <row r="181" spans="1:27">
      <c r="A181" s="281"/>
      <c r="B181" s="437"/>
      <c r="C181" s="153"/>
      <c r="D181" s="270"/>
      <c r="E181" s="270"/>
      <c r="F181" s="270"/>
      <c r="G181" s="210"/>
      <c r="H181" s="270"/>
      <c r="I181" s="281"/>
      <c r="J181" s="270"/>
      <c r="K181" s="282"/>
      <c r="L181" s="270"/>
      <c r="M181" s="270"/>
      <c r="N181" s="438"/>
      <c r="O181" s="282"/>
      <c r="P181" s="282"/>
      <c r="Q181" s="282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</row>
    <row r="182" spans="1:27">
      <c r="A182" s="281"/>
      <c r="B182" s="437"/>
      <c r="C182" s="153"/>
      <c r="D182" s="270"/>
      <c r="E182" s="270"/>
      <c r="F182" s="270"/>
      <c r="G182" s="210"/>
      <c r="H182" s="270"/>
      <c r="I182" s="281"/>
      <c r="J182" s="270"/>
      <c r="K182" s="282"/>
      <c r="L182" s="270"/>
      <c r="M182" s="270"/>
      <c r="N182" s="438"/>
      <c r="O182" s="282"/>
      <c r="P182" s="282"/>
      <c r="Q182" s="282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</row>
    <row r="183" spans="1:27">
      <c r="A183" s="281"/>
      <c r="B183" s="437"/>
      <c r="C183" s="153"/>
      <c r="D183" s="270"/>
      <c r="E183" s="270"/>
      <c r="F183" s="270"/>
      <c r="G183" s="210"/>
      <c r="H183" s="270"/>
      <c r="I183" s="281"/>
      <c r="J183" s="270"/>
      <c r="K183" s="282"/>
      <c r="L183" s="270"/>
      <c r="M183" s="270"/>
      <c r="N183" s="438"/>
      <c r="O183" s="282"/>
      <c r="P183" s="282"/>
      <c r="Q183" s="282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</row>
    <row r="184" spans="1:27">
      <c r="A184" s="281"/>
      <c r="B184" s="437"/>
      <c r="C184" s="153"/>
      <c r="D184" s="270"/>
      <c r="E184" s="270"/>
      <c r="F184" s="270"/>
      <c r="G184" s="210"/>
      <c r="H184" s="270"/>
      <c r="I184" s="281"/>
      <c r="J184" s="270"/>
      <c r="K184" s="282"/>
      <c r="L184" s="270"/>
      <c r="M184" s="270"/>
      <c r="N184" s="438"/>
      <c r="O184" s="282"/>
      <c r="P184" s="282"/>
      <c r="Q184" s="282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</row>
    <row r="185" spans="1:27">
      <c r="A185" s="281"/>
      <c r="B185" s="437"/>
      <c r="C185" s="153"/>
      <c r="D185" s="270"/>
      <c r="E185" s="270"/>
      <c r="F185" s="270"/>
      <c r="G185" s="210"/>
      <c r="H185" s="270"/>
      <c r="I185" s="281"/>
      <c r="J185" s="270"/>
      <c r="K185" s="282"/>
      <c r="L185" s="270"/>
      <c r="M185" s="270"/>
      <c r="N185" s="438"/>
      <c r="O185" s="282"/>
      <c r="P185" s="282"/>
      <c r="Q185" s="282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</row>
    <row r="186" spans="1:27">
      <c r="A186" s="281"/>
      <c r="B186" s="437"/>
      <c r="C186" s="153"/>
      <c r="D186" s="270"/>
      <c r="E186" s="270"/>
      <c r="F186" s="270"/>
      <c r="G186" s="210"/>
      <c r="H186" s="270"/>
      <c r="I186" s="281"/>
      <c r="J186" s="270"/>
      <c r="K186" s="282"/>
      <c r="L186" s="270"/>
      <c r="M186" s="270"/>
      <c r="N186" s="438"/>
      <c r="O186" s="282"/>
      <c r="P186" s="282"/>
      <c r="Q186" s="282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</row>
    <row r="187" spans="1:27">
      <c r="A187" s="281"/>
      <c r="B187" s="437"/>
      <c r="C187" s="153"/>
      <c r="D187" s="270"/>
      <c r="E187" s="270"/>
      <c r="F187" s="270"/>
      <c r="G187" s="210"/>
      <c r="H187" s="270"/>
      <c r="I187" s="281"/>
      <c r="J187" s="270"/>
      <c r="K187" s="282"/>
      <c r="L187" s="270"/>
      <c r="M187" s="270"/>
      <c r="N187" s="438"/>
      <c r="O187" s="282"/>
      <c r="P187" s="282"/>
      <c r="Q187" s="282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</row>
    <row r="188" spans="1:27">
      <c r="A188" s="281"/>
      <c r="B188" s="437"/>
      <c r="C188" s="153"/>
      <c r="D188" s="270"/>
      <c r="E188" s="270"/>
      <c r="F188" s="270"/>
      <c r="G188" s="210"/>
      <c r="H188" s="270"/>
      <c r="I188" s="281"/>
      <c r="J188" s="270"/>
      <c r="K188" s="282"/>
      <c r="L188" s="270"/>
      <c r="M188" s="270"/>
      <c r="N188" s="438"/>
      <c r="O188" s="282"/>
      <c r="P188" s="282"/>
      <c r="Q188" s="282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</row>
    <row r="189" spans="1:27">
      <c r="A189" s="281"/>
      <c r="B189" s="437"/>
      <c r="C189" s="153"/>
      <c r="D189" s="270"/>
      <c r="E189" s="270"/>
      <c r="F189" s="270"/>
      <c r="G189" s="210"/>
      <c r="H189" s="270"/>
      <c r="I189" s="281"/>
      <c r="J189" s="270"/>
      <c r="K189" s="282"/>
      <c r="L189" s="270"/>
      <c r="M189" s="270"/>
      <c r="N189" s="438"/>
      <c r="O189" s="282"/>
      <c r="P189" s="282"/>
      <c r="Q189" s="282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</row>
    <row r="190" spans="1:27">
      <c r="A190" s="281"/>
      <c r="B190" s="437"/>
      <c r="C190" s="153"/>
      <c r="D190" s="270"/>
      <c r="E190" s="270"/>
      <c r="F190" s="270"/>
      <c r="G190" s="210"/>
      <c r="H190" s="270"/>
      <c r="I190" s="281"/>
      <c r="J190" s="270"/>
      <c r="K190" s="282"/>
      <c r="L190" s="270"/>
      <c r="M190" s="270"/>
      <c r="N190" s="438"/>
      <c r="O190" s="282"/>
      <c r="P190" s="282"/>
      <c r="Q190" s="282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</row>
    <row r="191" spans="1:27">
      <c r="A191" s="281"/>
      <c r="B191" s="437"/>
      <c r="C191" s="153"/>
      <c r="D191" s="270"/>
      <c r="E191" s="270"/>
      <c r="F191" s="270"/>
      <c r="G191" s="210"/>
      <c r="H191" s="270"/>
      <c r="I191" s="281"/>
      <c r="J191" s="270"/>
      <c r="K191" s="282"/>
      <c r="L191" s="270"/>
      <c r="M191" s="270"/>
      <c r="N191" s="438"/>
      <c r="O191" s="282"/>
      <c r="P191" s="282"/>
      <c r="Q191" s="282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</row>
    <row r="192" spans="1:27">
      <c r="A192" s="281"/>
      <c r="B192" s="437"/>
      <c r="C192" s="153"/>
      <c r="D192" s="270"/>
      <c r="E192" s="270"/>
      <c r="F192" s="270"/>
      <c r="G192" s="210"/>
      <c r="H192" s="270"/>
      <c r="I192" s="281"/>
      <c r="J192" s="270"/>
      <c r="K192" s="282"/>
      <c r="L192" s="270"/>
      <c r="M192" s="270"/>
      <c r="N192" s="438"/>
      <c r="O192" s="282"/>
      <c r="P192" s="282"/>
      <c r="Q192" s="282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</row>
    <row r="193" spans="1:27">
      <c r="A193" s="281"/>
      <c r="B193" s="437"/>
      <c r="C193" s="153"/>
      <c r="D193" s="270"/>
      <c r="E193" s="270"/>
      <c r="F193" s="270"/>
      <c r="G193" s="210"/>
      <c r="H193" s="270"/>
      <c r="I193" s="281"/>
      <c r="J193" s="270"/>
      <c r="K193" s="282"/>
      <c r="L193" s="270"/>
      <c r="M193" s="270"/>
      <c r="N193" s="438"/>
      <c r="O193" s="282"/>
      <c r="P193" s="282"/>
      <c r="Q193" s="282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</row>
    <row r="194" spans="1:27">
      <c r="A194" s="281"/>
      <c r="B194" s="437"/>
      <c r="C194" s="153"/>
      <c r="D194" s="270"/>
      <c r="E194" s="270"/>
      <c r="F194" s="270"/>
      <c r="G194" s="210"/>
      <c r="H194" s="270"/>
      <c r="I194" s="281"/>
      <c r="J194" s="270"/>
      <c r="K194" s="282"/>
      <c r="L194" s="270"/>
      <c r="M194" s="270"/>
      <c r="N194" s="438"/>
      <c r="O194" s="282"/>
      <c r="P194" s="282"/>
      <c r="Q194" s="282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</row>
    <row r="195" spans="1:27">
      <c r="A195" s="281"/>
      <c r="B195" s="437"/>
      <c r="C195" s="153"/>
      <c r="D195" s="270"/>
      <c r="E195" s="270"/>
      <c r="F195" s="270"/>
      <c r="G195" s="210"/>
      <c r="H195" s="270"/>
      <c r="I195" s="281"/>
      <c r="J195" s="270"/>
      <c r="K195" s="282"/>
      <c r="L195" s="270"/>
      <c r="M195" s="270"/>
      <c r="N195" s="438"/>
      <c r="O195" s="282"/>
      <c r="P195" s="282"/>
      <c r="Q195" s="282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</row>
    <row r="196" spans="1:27">
      <c r="A196" s="281"/>
      <c r="B196" s="437"/>
      <c r="C196" s="153"/>
      <c r="D196" s="270"/>
      <c r="E196" s="270"/>
      <c r="F196" s="270"/>
      <c r="G196" s="210"/>
      <c r="H196" s="270"/>
      <c r="I196" s="281"/>
      <c r="J196" s="270"/>
      <c r="K196" s="282"/>
      <c r="L196" s="270"/>
      <c r="M196" s="270"/>
      <c r="N196" s="438"/>
      <c r="O196" s="282"/>
      <c r="P196" s="282"/>
      <c r="Q196" s="282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</row>
    <row r="197" spans="1:27">
      <c r="A197" s="281"/>
      <c r="B197" s="437"/>
      <c r="C197" s="153"/>
      <c r="D197" s="270"/>
      <c r="E197" s="270"/>
      <c r="F197" s="270"/>
      <c r="G197" s="210"/>
      <c r="H197" s="270"/>
      <c r="I197" s="281"/>
      <c r="J197" s="270"/>
      <c r="K197" s="282"/>
      <c r="L197" s="270"/>
      <c r="M197" s="270"/>
      <c r="N197" s="438"/>
      <c r="O197" s="282"/>
      <c r="P197" s="282"/>
      <c r="Q197" s="282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</row>
    <row r="198" spans="1:27">
      <c r="A198" s="281"/>
      <c r="B198" s="437"/>
      <c r="C198" s="153"/>
      <c r="D198" s="270"/>
      <c r="E198" s="270"/>
      <c r="F198" s="270"/>
      <c r="G198" s="210"/>
      <c r="H198" s="270"/>
      <c r="I198" s="281"/>
      <c r="J198" s="270"/>
      <c r="K198" s="282"/>
      <c r="L198" s="270"/>
      <c r="M198" s="270"/>
      <c r="N198" s="438"/>
      <c r="O198" s="282"/>
      <c r="P198" s="282"/>
      <c r="Q198" s="282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</row>
    <row r="199" spans="1:27">
      <c r="A199" s="281"/>
      <c r="B199" s="437"/>
      <c r="C199" s="153"/>
      <c r="D199" s="270"/>
      <c r="E199" s="270"/>
      <c r="F199" s="270"/>
      <c r="G199" s="210"/>
      <c r="H199" s="270"/>
      <c r="I199" s="281"/>
      <c r="J199" s="270"/>
      <c r="K199" s="282"/>
      <c r="L199" s="270"/>
      <c r="M199" s="270"/>
      <c r="N199" s="438"/>
      <c r="O199" s="282"/>
      <c r="P199" s="282"/>
      <c r="Q199" s="282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</row>
    <row r="200" spans="1:27">
      <c r="A200" s="281"/>
      <c r="B200" s="437"/>
      <c r="C200" s="153"/>
      <c r="D200" s="270"/>
      <c r="E200" s="270"/>
      <c r="F200" s="270"/>
      <c r="G200" s="210"/>
      <c r="H200" s="270"/>
      <c r="I200" s="281"/>
      <c r="J200" s="270"/>
      <c r="K200" s="282"/>
      <c r="L200" s="270"/>
      <c r="M200" s="270"/>
      <c r="N200" s="438"/>
      <c r="O200" s="282"/>
      <c r="P200" s="282"/>
      <c r="Q200" s="282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</row>
    <row r="201" spans="1:27">
      <c r="A201" s="281"/>
      <c r="B201" s="437"/>
      <c r="C201" s="153"/>
      <c r="D201" s="270"/>
      <c r="E201" s="270"/>
      <c r="F201" s="270"/>
      <c r="G201" s="210"/>
      <c r="H201" s="270"/>
      <c r="I201" s="281"/>
      <c r="J201" s="270"/>
      <c r="K201" s="282"/>
      <c r="L201" s="270"/>
      <c r="M201" s="270"/>
      <c r="N201" s="438"/>
      <c r="O201" s="282"/>
      <c r="P201" s="282"/>
      <c r="Q201" s="282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</row>
  </sheetData>
  <mergeCells count="21">
    <mergeCell ref="A1:D1"/>
    <mergeCell ref="A2:R2"/>
    <mergeCell ref="O3:Q3"/>
    <mergeCell ref="S3:U3"/>
    <mergeCell ref="V3:X3"/>
    <mergeCell ref="A5:D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</mergeCells>
  <pageMargins left="0.7" right="0.7" top="0.75" bottom="0.75" header="0.3" footer="0.3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3.33333333333333" customWidth="1"/>
    <col min="2" max="2" width="5.33333333333333" customWidth="1"/>
    <col min="3" max="3" width="5.08333333333333" hidden="1" customWidth="1"/>
    <col min="4" max="4" width="10.3333333333333" customWidth="1"/>
    <col min="5" max="5" width="13" customWidth="1"/>
    <col min="6" max="6" width="4.58333333333333" customWidth="1"/>
    <col min="7" max="7" width="8.33333333333333" customWidth="1"/>
    <col min="8" max="8" width="18.8333333333333" customWidth="1"/>
    <col min="9" max="9" width="7.08333333333333" customWidth="1"/>
    <col min="10" max="11" width="7" customWidth="1"/>
    <col min="12" max="12" width="8" customWidth="1"/>
    <col min="13" max="13" width="9.33333333333333" customWidth="1"/>
    <col min="14" max="14" width="10.5" customWidth="1"/>
    <col min="15" max="15" width="7.75" customWidth="1"/>
    <col min="16" max="18" width="8" customWidth="1"/>
    <col min="19" max="20" width="9.08333333333333" hidden="1" customWidth="1"/>
    <col min="21" max="21" width="7.83333333333333" hidden="1" customWidth="1"/>
    <col min="22" max="22" width="6.5" hidden="1" customWidth="1"/>
    <col min="23" max="25" width="9.08333333333333" hidden="1" customWidth="1"/>
    <col min="26" max="26" width="10.5833333333333" hidden="1" customWidth="1"/>
    <col min="27" max="27" width="11.3333333333333" hidden="1" customWidth="1"/>
  </cols>
  <sheetData>
    <row r="1" ht="17.15" customHeight="1" spans="1:27">
      <c r="A1" s="1" t="s">
        <v>0</v>
      </c>
      <c r="B1" s="1"/>
      <c r="C1" s="1"/>
      <c r="D1" s="3"/>
      <c r="E1" s="430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30" customHeight="1" spans="1:27">
      <c r="A2" s="4" t="s">
        <v>1</v>
      </c>
      <c r="B2" s="4"/>
      <c r="C2" s="4"/>
      <c r="D2" s="5"/>
      <c r="E2" s="6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37" t="s">
        <v>16</v>
      </c>
      <c r="Q3" s="37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14"/>
      <c r="F4" s="11"/>
      <c r="G4" s="15"/>
      <c r="H4" s="11"/>
      <c r="I4" s="11"/>
      <c r="J4" s="36"/>
      <c r="K4" s="11"/>
      <c r="L4" s="37"/>
      <c r="M4" s="11"/>
      <c r="N4" s="15"/>
      <c r="O4" s="38"/>
      <c r="P4" s="37" t="s">
        <v>21</v>
      </c>
      <c r="Q4" s="37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73" t="s">
        <v>32</v>
      </c>
      <c r="B5" s="174"/>
      <c r="C5" s="174"/>
      <c r="D5" s="174"/>
      <c r="E5" s="175"/>
      <c r="F5" s="114"/>
      <c r="G5" s="114"/>
      <c r="H5" s="176"/>
      <c r="I5" s="176"/>
      <c r="J5" s="176"/>
      <c r="K5" s="176"/>
      <c r="L5" s="289">
        <f>SUM(L6:L22)</f>
        <v>534280</v>
      </c>
      <c r="M5" s="292"/>
      <c r="N5" s="292"/>
      <c r="O5" s="292"/>
      <c r="P5" s="289">
        <f>SUM(P6:P22)</f>
        <v>534280</v>
      </c>
      <c r="Q5" s="113">
        <f>SUM(P6:P22)</f>
        <v>534280</v>
      </c>
      <c r="R5" s="113">
        <f>SUM(R6:R22)</f>
        <v>0</v>
      </c>
      <c r="S5" s="205"/>
      <c r="T5" s="154"/>
      <c r="U5" s="280">
        <v>277</v>
      </c>
      <c r="V5" s="280">
        <v>1525</v>
      </c>
      <c r="W5" s="71">
        <f>600*0.4</f>
        <v>240</v>
      </c>
      <c r="X5" s="71">
        <f>800*0.4</f>
        <v>320</v>
      </c>
      <c r="Y5" s="71">
        <v>640</v>
      </c>
      <c r="Z5" s="78">
        <f>SUM(T5*W5+U5*X5+V5*Y5)</f>
        <v>1064640</v>
      </c>
      <c r="AA5" s="78">
        <f>SUM(T5*W5+U5*X5+V5*Y5-P5)</f>
        <v>530360</v>
      </c>
    </row>
    <row r="6" ht="33" customHeight="1" spans="1:27">
      <c r="A6" s="71">
        <v>1</v>
      </c>
      <c r="B6" s="27" t="s">
        <v>58</v>
      </c>
      <c r="C6" s="27"/>
      <c r="D6" s="26" t="s">
        <v>319</v>
      </c>
      <c r="E6" s="26" t="s">
        <v>320</v>
      </c>
      <c r="F6" s="71"/>
      <c r="G6" s="26" t="s">
        <v>62</v>
      </c>
      <c r="H6" s="26" t="s">
        <v>321</v>
      </c>
      <c r="I6" s="71" t="s">
        <v>125</v>
      </c>
      <c r="J6" s="71">
        <v>20</v>
      </c>
      <c r="K6" s="115">
        <v>1000</v>
      </c>
      <c r="L6" s="290">
        <f t="shared" ref="L6:L22" si="0">J6*K6</f>
        <v>20000</v>
      </c>
      <c r="M6" s="279" t="s">
        <v>65</v>
      </c>
      <c r="N6" s="279"/>
      <c r="O6" s="71" t="s">
        <v>66</v>
      </c>
      <c r="P6" s="290">
        <f t="shared" ref="P6:P22" si="1">SUM(L6)</f>
        <v>20000</v>
      </c>
      <c r="Q6" s="78">
        <v>20000</v>
      </c>
      <c r="R6" s="78">
        <v>0</v>
      </c>
      <c r="S6" s="71"/>
      <c r="T6" s="281"/>
      <c r="U6" s="270"/>
      <c r="V6" s="270"/>
      <c r="W6" s="270"/>
      <c r="X6" s="270"/>
      <c r="Y6" s="270"/>
      <c r="Z6" s="282"/>
      <c r="AA6" s="282"/>
    </row>
    <row r="7" ht="25" customHeight="1" spans="1:27">
      <c r="A7" s="71">
        <v>2</v>
      </c>
      <c r="B7" s="27" t="s">
        <v>58</v>
      </c>
      <c r="C7" s="27"/>
      <c r="D7" s="26" t="s">
        <v>319</v>
      </c>
      <c r="E7" s="26" t="s">
        <v>322</v>
      </c>
      <c r="F7" s="71"/>
      <c r="G7" s="26" t="s">
        <v>62</v>
      </c>
      <c r="H7" s="26" t="s">
        <v>322</v>
      </c>
      <c r="I7" s="71" t="s">
        <v>125</v>
      </c>
      <c r="J7" s="71">
        <v>60</v>
      </c>
      <c r="K7" s="115">
        <v>168</v>
      </c>
      <c r="L7" s="290">
        <f t="shared" si="0"/>
        <v>10080</v>
      </c>
      <c r="M7" s="279" t="s">
        <v>65</v>
      </c>
      <c r="N7" s="279"/>
      <c r="O7" s="71" t="s">
        <v>66</v>
      </c>
      <c r="P7" s="116">
        <f t="shared" si="1"/>
        <v>10080</v>
      </c>
      <c r="Q7" s="116">
        <v>10080</v>
      </c>
      <c r="R7" s="78">
        <f>SUM(P7-Q7)</f>
        <v>0</v>
      </c>
      <c r="S7" s="71"/>
      <c r="T7" s="281"/>
      <c r="U7" s="270"/>
      <c r="V7" s="270"/>
      <c r="W7" s="270"/>
      <c r="X7" s="270"/>
      <c r="Y7" s="270"/>
      <c r="Z7" s="282"/>
      <c r="AA7" s="282"/>
    </row>
    <row r="8" ht="22" customHeight="1" spans="1:27">
      <c r="A8" s="71">
        <v>3</v>
      </c>
      <c r="B8" s="27" t="s">
        <v>58</v>
      </c>
      <c r="C8" s="27"/>
      <c r="D8" s="26" t="s">
        <v>319</v>
      </c>
      <c r="E8" s="26" t="s">
        <v>323</v>
      </c>
      <c r="F8" s="71"/>
      <c r="G8" s="26" t="s">
        <v>62</v>
      </c>
      <c r="H8" s="26" t="s">
        <v>324</v>
      </c>
      <c r="I8" s="71" t="s">
        <v>64</v>
      </c>
      <c r="J8" s="71">
        <v>7000</v>
      </c>
      <c r="K8" s="115">
        <v>1</v>
      </c>
      <c r="L8" s="290">
        <f t="shared" si="0"/>
        <v>7000</v>
      </c>
      <c r="M8" s="279" t="s">
        <v>65</v>
      </c>
      <c r="N8" s="279"/>
      <c r="O8" s="71" t="s">
        <v>66</v>
      </c>
      <c r="P8" s="116">
        <f t="shared" si="1"/>
        <v>7000</v>
      </c>
      <c r="Q8" s="116">
        <v>7000</v>
      </c>
      <c r="R8" s="78">
        <v>0</v>
      </c>
      <c r="S8" s="71"/>
      <c r="T8" s="281"/>
      <c r="U8" s="270"/>
      <c r="V8" s="270"/>
      <c r="W8" s="270"/>
      <c r="X8" s="270"/>
      <c r="Y8" s="270"/>
      <c r="Z8" s="282"/>
      <c r="AA8" s="282"/>
    </row>
    <row r="9" ht="21" customHeight="1" spans="1:27">
      <c r="A9" s="71">
        <v>4</v>
      </c>
      <c r="B9" s="27" t="s">
        <v>58</v>
      </c>
      <c r="C9" s="27"/>
      <c r="D9" s="26" t="s">
        <v>319</v>
      </c>
      <c r="E9" s="26" t="s">
        <v>96</v>
      </c>
      <c r="F9" s="71"/>
      <c r="G9" s="26" t="s">
        <v>62</v>
      </c>
      <c r="H9" s="26" t="s">
        <v>325</v>
      </c>
      <c r="I9" s="71" t="s">
        <v>64</v>
      </c>
      <c r="J9" s="71">
        <v>4000</v>
      </c>
      <c r="K9" s="115">
        <v>4</v>
      </c>
      <c r="L9" s="290">
        <f t="shared" si="0"/>
        <v>16000</v>
      </c>
      <c r="M9" s="279" t="s">
        <v>65</v>
      </c>
      <c r="N9" s="279"/>
      <c r="O9" s="71" t="s">
        <v>66</v>
      </c>
      <c r="P9" s="116">
        <f t="shared" si="1"/>
        <v>16000</v>
      </c>
      <c r="Q9" s="116">
        <v>16000</v>
      </c>
      <c r="R9" s="78">
        <f>SUM(P9-Q9)</f>
        <v>0</v>
      </c>
      <c r="S9" s="71"/>
      <c r="T9" s="281"/>
      <c r="U9" s="270"/>
      <c r="V9" s="270"/>
      <c r="W9" s="270"/>
      <c r="X9" s="270"/>
      <c r="Y9" s="270"/>
      <c r="Z9" s="282"/>
      <c r="AA9" s="282"/>
    </row>
    <row r="10" ht="20.15" customHeight="1" spans="1:27">
      <c r="A10" s="71">
        <v>5</v>
      </c>
      <c r="B10" s="27" t="s">
        <v>58</v>
      </c>
      <c r="C10" s="27"/>
      <c r="D10" s="26" t="s">
        <v>319</v>
      </c>
      <c r="E10" s="26" t="s">
        <v>154</v>
      </c>
      <c r="F10" s="71"/>
      <c r="G10" s="26" t="s">
        <v>62</v>
      </c>
      <c r="H10" s="26" t="s">
        <v>326</v>
      </c>
      <c r="I10" s="71" t="s">
        <v>64</v>
      </c>
      <c r="J10" s="71">
        <v>4000</v>
      </c>
      <c r="K10" s="115">
        <v>6</v>
      </c>
      <c r="L10" s="290">
        <f t="shared" si="0"/>
        <v>24000</v>
      </c>
      <c r="M10" s="279" t="s">
        <v>65</v>
      </c>
      <c r="N10" s="279"/>
      <c r="O10" s="71" t="s">
        <v>66</v>
      </c>
      <c r="P10" s="116">
        <f t="shared" si="1"/>
        <v>24000</v>
      </c>
      <c r="Q10" s="116">
        <v>24000</v>
      </c>
      <c r="R10" s="78">
        <f>SUM(P10-Q10)</f>
        <v>0</v>
      </c>
      <c r="S10" s="71"/>
      <c r="T10" s="281"/>
      <c r="U10" s="270"/>
      <c r="V10" s="270"/>
      <c r="W10" s="270"/>
      <c r="X10" s="270"/>
      <c r="Y10" s="270"/>
      <c r="Z10" s="282"/>
      <c r="AA10" s="282"/>
    </row>
    <row r="11" ht="24" customHeight="1" spans="1:27">
      <c r="A11" s="71">
        <v>6</v>
      </c>
      <c r="B11" s="27" t="s">
        <v>58</v>
      </c>
      <c r="C11" s="27"/>
      <c r="D11" s="26" t="s">
        <v>319</v>
      </c>
      <c r="E11" s="26" t="s">
        <v>327</v>
      </c>
      <c r="F11" s="71"/>
      <c r="G11" s="26" t="s">
        <v>62</v>
      </c>
      <c r="H11" s="26" t="s">
        <v>328</v>
      </c>
      <c r="I11" s="26" t="s">
        <v>329</v>
      </c>
      <c r="J11" s="71">
        <v>130</v>
      </c>
      <c r="K11" s="115">
        <v>100</v>
      </c>
      <c r="L11" s="290">
        <f t="shared" si="0"/>
        <v>13000</v>
      </c>
      <c r="M11" s="279" t="s">
        <v>65</v>
      </c>
      <c r="N11" s="279"/>
      <c r="O11" s="71" t="s">
        <v>66</v>
      </c>
      <c r="P11" s="116">
        <f t="shared" si="1"/>
        <v>13000</v>
      </c>
      <c r="Q11" s="116">
        <v>13000</v>
      </c>
      <c r="R11" s="78">
        <f>SUM(P11-Q11)</f>
        <v>0</v>
      </c>
      <c r="S11" s="71"/>
      <c r="T11" s="281"/>
      <c r="U11" s="270"/>
      <c r="V11" s="270"/>
      <c r="W11" s="270"/>
      <c r="X11" s="270"/>
      <c r="Y11" s="270"/>
      <c r="Z11" s="282"/>
      <c r="AA11" s="282"/>
    </row>
    <row r="12" ht="22" customHeight="1" spans="1:27">
      <c r="A12" s="71">
        <v>7</v>
      </c>
      <c r="B12" s="27" t="s">
        <v>58</v>
      </c>
      <c r="C12" s="27"/>
      <c r="D12" s="26" t="s">
        <v>319</v>
      </c>
      <c r="E12" s="26" t="s">
        <v>330</v>
      </c>
      <c r="F12" s="71"/>
      <c r="G12" s="26" t="s">
        <v>62</v>
      </c>
      <c r="H12" s="26" t="s">
        <v>331</v>
      </c>
      <c r="I12" s="71" t="s">
        <v>89</v>
      </c>
      <c r="J12" s="71">
        <v>800</v>
      </c>
      <c r="K12" s="115">
        <v>20</v>
      </c>
      <c r="L12" s="290">
        <f t="shared" si="0"/>
        <v>16000</v>
      </c>
      <c r="M12" s="279" t="s">
        <v>65</v>
      </c>
      <c r="N12" s="279"/>
      <c r="O12" s="71" t="s">
        <v>66</v>
      </c>
      <c r="P12" s="116">
        <f t="shared" si="1"/>
        <v>16000</v>
      </c>
      <c r="Q12" s="116">
        <v>16000</v>
      </c>
      <c r="R12" s="78">
        <f>SUM(P12-Q12)</f>
        <v>0</v>
      </c>
      <c r="S12" s="71"/>
      <c r="T12" s="281"/>
      <c r="U12" s="270"/>
      <c r="V12" s="270"/>
      <c r="W12" s="270"/>
      <c r="X12" s="270"/>
      <c r="Y12" s="270"/>
      <c r="Z12" s="282"/>
      <c r="AA12" s="282"/>
    </row>
    <row r="13" ht="21" customHeight="1" spans="1:27">
      <c r="A13" s="71">
        <v>8</v>
      </c>
      <c r="B13" s="27" t="s">
        <v>58</v>
      </c>
      <c r="C13" s="27"/>
      <c r="D13" s="26" t="s">
        <v>319</v>
      </c>
      <c r="E13" s="26" t="s">
        <v>332</v>
      </c>
      <c r="F13" s="71"/>
      <c r="G13" s="26" t="s">
        <v>94</v>
      </c>
      <c r="H13" s="26" t="s">
        <v>332</v>
      </c>
      <c r="I13" s="71" t="s">
        <v>95</v>
      </c>
      <c r="J13" s="71">
        <v>10800</v>
      </c>
      <c r="K13" s="115">
        <v>1</v>
      </c>
      <c r="L13" s="290">
        <f t="shared" si="0"/>
        <v>10800</v>
      </c>
      <c r="M13" s="279" t="s">
        <v>65</v>
      </c>
      <c r="N13" s="279"/>
      <c r="O13" s="71" t="s">
        <v>66</v>
      </c>
      <c r="P13" s="116">
        <f t="shared" si="1"/>
        <v>10800</v>
      </c>
      <c r="Q13" s="116">
        <v>10800</v>
      </c>
      <c r="R13" s="78">
        <v>0</v>
      </c>
      <c r="S13" s="71"/>
      <c r="T13" s="281"/>
      <c r="U13" s="270"/>
      <c r="V13" s="270"/>
      <c r="W13" s="270"/>
      <c r="X13" s="270"/>
      <c r="Y13" s="270"/>
      <c r="Z13" s="282"/>
      <c r="AA13" s="282"/>
    </row>
    <row r="14" ht="21" customHeight="1" spans="1:27">
      <c r="A14" s="71">
        <v>9</v>
      </c>
      <c r="B14" s="27" t="s">
        <v>58</v>
      </c>
      <c r="C14" s="27"/>
      <c r="D14" s="26" t="s">
        <v>319</v>
      </c>
      <c r="E14" s="26" t="s">
        <v>333</v>
      </c>
      <c r="F14" s="71"/>
      <c r="G14" s="26"/>
      <c r="H14" s="26" t="s">
        <v>333</v>
      </c>
      <c r="I14" s="26" t="s">
        <v>114</v>
      </c>
      <c r="J14" s="71">
        <v>100000</v>
      </c>
      <c r="K14" s="26">
        <v>1</v>
      </c>
      <c r="L14" s="290">
        <f t="shared" si="0"/>
        <v>100000</v>
      </c>
      <c r="M14" s="279" t="s">
        <v>197</v>
      </c>
      <c r="N14" s="279"/>
      <c r="O14" s="71" t="s">
        <v>66</v>
      </c>
      <c r="P14" s="116">
        <f t="shared" si="1"/>
        <v>100000</v>
      </c>
      <c r="Q14" s="116">
        <v>100000</v>
      </c>
      <c r="R14" s="78">
        <f>SUM(P14-Q14)</f>
        <v>0</v>
      </c>
      <c r="S14" s="71"/>
      <c r="T14" s="281"/>
      <c r="U14" s="270"/>
      <c r="V14" s="270"/>
      <c r="W14" s="270"/>
      <c r="X14" s="270"/>
      <c r="Y14" s="270"/>
      <c r="Z14" s="282"/>
      <c r="AA14" s="282"/>
    </row>
    <row r="15" ht="21" customHeight="1" spans="1:27">
      <c r="A15" s="71">
        <v>10</v>
      </c>
      <c r="B15" s="27" t="s">
        <v>58</v>
      </c>
      <c r="C15" s="27"/>
      <c r="D15" s="26" t="s">
        <v>319</v>
      </c>
      <c r="E15" s="26" t="s">
        <v>334</v>
      </c>
      <c r="F15" s="71"/>
      <c r="G15" s="26"/>
      <c r="H15" s="26" t="s">
        <v>334</v>
      </c>
      <c r="I15" s="26" t="s">
        <v>114</v>
      </c>
      <c r="J15" s="71">
        <v>99000</v>
      </c>
      <c r="K15" s="26">
        <v>1</v>
      </c>
      <c r="L15" s="290">
        <f t="shared" si="0"/>
        <v>99000</v>
      </c>
      <c r="M15" s="279" t="s">
        <v>197</v>
      </c>
      <c r="N15" s="279"/>
      <c r="O15" s="71" t="s">
        <v>66</v>
      </c>
      <c r="P15" s="116">
        <f t="shared" si="1"/>
        <v>99000</v>
      </c>
      <c r="Q15" s="116">
        <v>99000</v>
      </c>
      <c r="R15" s="78"/>
      <c r="S15" s="71"/>
      <c r="T15" s="281"/>
      <c r="U15" s="270"/>
      <c r="V15" s="270"/>
      <c r="W15" s="270"/>
      <c r="X15" s="270"/>
      <c r="Y15" s="270"/>
      <c r="Z15" s="282"/>
      <c r="AA15" s="282"/>
    </row>
    <row r="16" ht="21" customHeight="1" spans="1:27">
      <c r="A16" s="71">
        <v>11</v>
      </c>
      <c r="B16" s="27" t="s">
        <v>58</v>
      </c>
      <c r="C16" s="27"/>
      <c r="D16" s="26" t="s">
        <v>319</v>
      </c>
      <c r="E16" s="26" t="s">
        <v>335</v>
      </c>
      <c r="F16" s="71"/>
      <c r="G16" s="26" t="s">
        <v>336</v>
      </c>
      <c r="H16" s="26" t="s">
        <v>335</v>
      </c>
      <c r="I16" s="26" t="s">
        <v>290</v>
      </c>
      <c r="J16" s="71">
        <v>1000</v>
      </c>
      <c r="K16" s="26">
        <v>50</v>
      </c>
      <c r="L16" s="290">
        <f t="shared" si="0"/>
        <v>50000</v>
      </c>
      <c r="M16" s="279" t="s">
        <v>65</v>
      </c>
      <c r="N16" s="279"/>
      <c r="O16" s="71" t="s">
        <v>66</v>
      </c>
      <c r="P16" s="116">
        <f t="shared" si="1"/>
        <v>50000</v>
      </c>
      <c r="Q16" s="116">
        <v>50000</v>
      </c>
      <c r="R16" s="78">
        <v>0</v>
      </c>
      <c r="S16" s="71"/>
      <c r="T16" s="281"/>
      <c r="U16" s="270"/>
      <c r="V16" s="270"/>
      <c r="W16" s="270"/>
      <c r="X16" s="270"/>
      <c r="Y16" s="270"/>
      <c r="Z16" s="282"/>
      <c r="AA16" s="282"/>
    </row>
    <row r="17" ht="21" customHeight="1" spans="1:27">
      <c r="A17" s="71">
        <v>12</v>
      </c>
      <c r="B17" s="27" t="s">
        <v>58</v>
      </c>
      <c r="C17" s="27"/>
      <c r="D17" s="26" t="s">
        <v>319</v>
      </c>
      <c r="E17" s="26" t="s">
        <v>337</v>
      </c>
      <c r="F17" s="71"/>
      <c r="G17" s="26"/>
      <c r="H17" s="26" t="s">
        <v>337</v>
      </c>
      <c r="I17" s="26" t="s">
        <v>114</v>
      </c>
      <c r="J17" s="71">
        <v>1200</v>
      </c>
      <c r="K17" s="26">
        <v>4</v>
      </c>
      <c r="L17" s="290">
        <f t="shared" si="0"/>
        <v>4800</v>
      </c>
      <c r="M17" s="279" t="s">
        <v>65</v>
      </c>
      <c r="N17" s="279"/>
      <c r="O17" s="71" t="s">
        <v>66</v>
      </c>
      <c r="P17" s="116">
        <f t="shared" si="1"/>
        <v>4800</v>
      </c>
      <c r="Q17" s="116">
        <v>4800</v>
      </c>
      <c r="R17" s="78">
        <v>0</v>
      </c>
      <c r="S17" s="270"/>
      <c r="T17" s="281"/>
      <c r="U17" s="270"/>
      <c r="V17" s="270"/>
      <c r="W17" s="270"/>
      <c r="X17" s="270"/>
      <c r="Y17" s="270"/>
      <c r="Z17" s="282"/>
      <c r="AA17" s="282"/>
    </row>
    <row r="18" ht="21" customHeight="1" spans="1:27">
      <c r="A18" s="71">
        <v>13</v>
      </c>
      <c r="B18" s="27" t="s">
        <v>58</v>
      </c>
      <c r="C18" s="27"/>
      <c r="D18" s="26" t="s">
        <v>319</v>
      </c>
      <c r="E18" s="26" t="s">
        <v>338</v>
      </c>
      <c r="F18" s="71"/>
      <c r="G18" s="26" t="s">
        <v>336</v>
      </c>
      <c r="H18" s="26" t="s">
        <v>338</v>
      </c>
      <c r="I18" s="26" t="s">
        <v>329</v>
      </c>
      <c r="J18" s="71">
        <v>120</v>
      </c>
      <c r="K18" s="26">
        <v>150</v>
      </c>
      <c r="L18" s="290">
        <f t="shared" si="0"/>
        <v>18000</v>
      </c>
      <c r="M18" s="279" t="s">
        <v>65</v>
      </c>
      <c r="N18" s="279"/>
      <c r="O18" s="71" t="s">
        <v>66</v>
      </c>
      <c r="P18" s="116">
        <f t="shared" si="1"/>
        <v>18000</v>
      </c>
      <c r="Q18" s="116">
        <v>18000</v>
      </c>
      <c r="R18" s="78">
        <v>0</v>
      </c>
      <c r="S18" s="270"/>
      <c r="T18" s="281"/>
      <c r="U18" s="270"/>
      <c r="V18" s="270"/>
      <c r="W18" s="270"/>
      <c r="X18" s="270"/>
      <c r="Y18" s="270"/>
      <c r="Z18" s="282"/>
      <c r="AA18" s="282"/>
    </row>
    <row r="19" ht="21" customHeight="1" spans="1:27">
      <c r="A19" s="71">
        <v>14</v>
      </c>
      <c r="B19" s="27" t="s">
        <v>58</v>
      </c>
      <c r="C19" s="27"/>
      <c r="D19" s="26" t="s">
        <v>319</v>
      </c>
      <c r="E19" s="26" t="s">
        <v>288</v>
      </c>
      <c r="F19" s="71"/>
      <c r="G19" s="26"/>
      <c r="H19" s="26" t="s">
        <v>288</v>
      </c>
      <c r="I19" s="26" t="s">
        <v>290</v>
      </c>
      <c r="J19" s="71">
        <v>400</v>
      </c>
      <c r="K19" s="26">
        <v>100</v>
      </c>
      <c r="L19" s="290">
        <f t="shared" si="0"/>
        <v>40000</v>
      </c>
      <c r="M19" s="279" t="s">
        <v>65</v>
      </c>
      <c r="N19" s="279"/>
      <c r="O19" s="71" t="s">
        <v>66</v>
      </c>
      <c r="P19" s="116">
        <f t="shared" si="1"/>
        <v>40000</v>
      </c>
      <c r="Q19" s="116">
        <v>40000</v>
      </c>
      <c r="R19" s="78">
        <v>0</v>
      </c>
      <c r="S19" s="270"/>
      <c r="T19" s="281"/>
      <c r="U19" s="270"/>
      <c r="V19" s="270"/>
      <c r="W19" s="270"/>
      <c r="X19" s="270"/>
      <c r="Y19" s="270"/>
      <c r="Z19" s="282"/>
      <c r="AA19" s="282"/>
    </row>
    <row r="20" ht="21" customHeight="1" spans="1:27">
      <c r="A20" s="71">
        <v>15</v>
      </c>
      <c r="B20" s="27" t="s">
        <v>58</v>
      </c>
      <c r="C20" s="27"/>
      <c r="D20" s="26" t="s">
        <v>319</v>
      </c>
      <c r="E20" s="26" t="s">
        <v>339</v>
      </c>
      <c r="F20" s="71"/>
      <c r="G20" s="26"/>
      <c r="H20" s="26" t="s">
        <v>340</v>
      </c>
      <c r="I20" s="71" t="s">
        <v>105</v>
      </c>
      <c r="J20" s="26">
        <v>80</v>
      </c>
      <c r="K20" s="26">
        <v>650</v>
      </c>
      <c r="L20" s="290">
        <f t="shared" si="0"/>
        <v>52000</v>
      </c>
      <c r="M20" s="279" t="s">
        <v>197</v>
      </c>
      <c r="N20" s="279"/>
      <c r="O20" s="71" t="s">
        <v>66</v>
      </c>
      <c r="P20" s="116">
        <f t="shared" si="1"/>
        <v>52000</v>
      </c>
      <c r="Q20" s="116">
        <v>52000</v>
      </c>
      <c r="R20" s="78">
        <f>SUM(P20-Q20)</f>
        <v>0</v>
      </c>
      <c r="S20" s="270"/>
      <c r="T20" s="281"/>
      <c r="U20" s="270"/>
      <c r="V20" s="270"/>
      <c r="W20" s="270"/>
      <c r="X20" s="270"/>
      <c r="Y20" s="270"/>
      <c r="Z20" s="282"/>
      <c r="AA20" s="282"/>
    </row>
    <row r="21" ht="21" customHeight="1" spans="1:27">
      <c r="A21" s="71">
        <v>16</v>
      </c>
      <c r="B21" s="27" t="s">
        <v>58</v>
      </c>
      <c r="C21" s="27"/>
      <c r="D21" s="26" t="s">
        <v>319</v>
      </c>
      <c r="E21" s="26" t="s">
        <v>341</v>
      </c>
      <c r="F21" s="71"/>
      <c r="G21" s="26" t="s">
        <v>336</v>
      </c>
      <c r="H21" s="26" t="s">
        <v>341</v>
      </c>
      <c r="I21" s="26" t="s">
        <v>329</v>
      </c>
      <c r="J21" s="26">
        <v>50</v>
      </c>
      <c r="K21" s="26">
        <v>800</v>
      </c>
      <c r="L21" s="290">
        <f t="shared" si="0"/>
        <v>40000</v>
      </c>
      <c r="M21" s="279" t="s">
        <v>65</v>
      </c>
      <c r="N21" s="279"/>
      <c r="O21" s="71" t="s">
        <v>66</v>
      </c>
      <c r="P21" s="116">
        <f t="shared" si="1"/>
        <v>40000</v>
      </c>
      <c r="Q21" s="116">
        <v>40000</v>
      </c>
      <c r="R21" s="78">
        <f>SUM(P21-Q21)</f>
        <v>0</v>
      </c>
      <c r="S21" s="270"/>
      <c r="T21" s="281"/>
      <c r="U21" s="270"/>
      <c r="V21" s="270"/>
      <c r="W21" s="270"/>
      <c r="X21" s="270"/>
      <c r="Y21" s="270"/>
      <c r="Z21" s="282"/>
      <c r="AA21" s="282"/>
    </row>
    <row r="22" ht="21" customHeight="1" spans="1:27">
      <c r="A22" s="71">
        <v>17</v>
      </c>
      <c r="B22" s="27" t="s">
        <v>58</v>
      </c>
      <c r="C22" s="27"/>
      <c r="D22" s="26" t="s">
        <v>319</v>
      </c>
      <c r="E22" s="26" t="s">
        <v>342</v>
      </c>
      <c r="F22" s="71"/>
      <c r="G22" s="26"/>
      <c r="H22" s="26" t="s">
        <v>343</v>
      </c>
      <c r="I22" s="71" t="s">
        <v>344</v>
      </c>
      <c r="J22" s="71">
        <v>400</v>
      </c>
      <c r="K22" s="26">
        <v>34</v>
      </c>
      <c r="L22" s="290">
        <f t="shared" si="0"/>
        <v>13600</v>
      </c>
      <c r="M22" s="279" t="s">
        <v>65</v>
      </c>
      <c r="N22" s="279"/>
      <c r="O22" s="71" t="s">
        <v>66</v>
      </c>
      <c r="P22" s="116">
        <f t="shared" si="1"/>
        <v>13600</v>
      </c>
      <c r="Q22" s="116">
        <v>13600</v>
      </c>
      <c r="R22" s="78">
        <f>SUM(P22-Q22)</f>
        <v>0</v>
      </c>
      <c r="S22" s="270"/>
      <c r="T22" s="281"/>
      <c r="U22" s="270"/>
      <c r="V22" s="270"/>
      <c r="W22" s="270"/>
      <c r="X22" s="270"/>
      <c r="Y22" s="270"/>
      <c r="Z22" s="282"/>
      <c r="AA22" s="282"/>
    </row>
    <row r="23" spans="1:27">
      <c r="A23" s="1"/>
      <c r="B23" s="1"/>
      <c r="C23" s="1"/>
      <c r="D23" s="3"/>
      <c r="E23" s="53"/>
      <c r="F23" s="2"/>
      <c r="G23" s="2"/>
      <c r="H23" s="3"/>
      <c r="I23" s="2"/>
      <c r="J23" s="1"/>
      <c r="K23" s="2"/>
      <c r="L23" s="31"/>
      <c r="M23" s="2"/>
      <c r="N23" s="3"/>
      <c r="O23" s="32"/>
      <c r="P23" s="33"/>
      <c r="Q23" s="33"/>
      <c r="R23" s="33"/>
      <c r="S23" s="2"/>
      <c r="T23" s="1"/>
      <c r="U23" s="2"/>
      <c r="V23" s="2"/>
      <c r="W23" s="2"/>
      <c r="X23" s="2"/>
      <c r="Y23" s="2"/>
      <c r="Z23" s="31"/>
      <c r="AA23" s="31"/>
    </row>
    <row r="24" spans="1:27">
      <c r="A24" s="1"/>
      <c r="B24" s="1"/>
      <c r="C24" s="1"/>
      <c r="D24" s="3"/>
      <c r="E24" s="53"/>
      <c r="F24" s="2"/>
      <c r="G24" s="2"/>
      <c r="H24" s="3"/>
      <c r="I24" s="2"/>
      <c r="J24" s="1"/>
      <c r="K24" s="2"/>
      <c r="L24" s="31"/>
      <c r="M24" s="2"/>
      <c r="N24" s="3"/>
      <c r="O24" s="32"/>
      <c r="P24" s="33"/>
      <c r="Q24" s="33"/>
      <c r="R24" s="33"/>
      <c r="S24" s="2"/>
      <c r="T24" s="1"/>
      <c r="U24" s="2"/>
      <c r="V24" s="2"/>
      <c r="W24" s="2"/>
      <c r="X24" s="2"/>
      <c r="Y24" s="2"/>
      <c r="Z24" s="31"/>
      <c r="AA24" s="31"/>
    </row>
    <row r="25" spans="1:27">
      <c r="A25" s="1"/>
      <c r="B25" s="1"/>
      <c r="C25" s="1"/>
      <c r="D25" s="3"/>
      <c r="E25" s="53"/>
      <c r="F25" s="2"/>
      <c r="G25" s="2"/>
      <c r="H25" s="3"/>
      <c r="I25" s="2"/>
      <c r="J25" s="1"/>
      <c r="K25" s="2"/>
      <c r="L25" s="31"/>
      <c r="M25" s="2"/>
      <c r="N25" s="3"/>
      <c r="O25" s="32"/>
      <c r="P25" s="33"/>
      <c r="Q25" s="33"/>
      <c r="R25" s="33"/>
      <c r="S25" s="2"/>
      <c r="T25" s="1"/>
      <c r="U25" s="2"/>
      <c r="V25" s="2"/>
      <c r="W25" s="2"/>
      <c r="X25" s="2"/>
      <c r="Y25" s="2"/>
      <c r="Z25" s="31"/>
      <c r="AA25" s="31"/>
    </row>
    <row r="26" spans="1:27">
      <c r="A26" s="1"/>
      <c r="B26" s="1"/>
      <c r="C26" s="1"/>
      <c r="D26" s="3"/>
      <c r="E26" s="53"/>
      <c r="F26" s="2"/>
      <c r="G26" s="2"/>
      <c r="H26" s="3"/>
      <c r="I26" s="2"/>
      <c r="J26" s="1"/>
      <c r="K26" s="2"/>
      <c r="L26" s="31"/>
      <c r="M26" s="2"/>
      <c r="N26" s="3"/>
      <c r="O26" s="32"/>
      <c r="P26" s="33"/>
      <c r="Q26" s="33"/>
      <c r="R26" s="33"/>
      <c r="S26" s="2"/>
      <c r="T26" s="1"/>
      <c r="U26" s="2"/>
      <c r="V26" s="2"/>
      <c r="W26" s="2"/>
      <c r="X26" s="2"/>
      <c r="Y26" s="2"/>
      <c r="Z26" s="31"/>
      <c r="AA26" s="31"/>
    </row>
    <row r="27" spans="1:27">
      <c r="A27" s="1"/>
      <c r="B27" s="1"/>
      <c r="C27" s="1"/>
      <c r="D27" s="3"/>
      <c r="E27" s="53"/>
      <c r="F27" s="2"/>
      <c r="G27" s="2"/>
      <c r="H27" s="3"/>
      <c r="I27" s="2"/>
      <c r="J27" s="1"/>
      <c r="K27" s="2"/>
      <c r="L27" s="31"/>
      <c r="M27" s="2"/>
      <c r="N27" s="3"/>
      <c r="O27" s="32"/>
      <c r="P27" s="33"/>
      <c r="Q27" s="33"/>
      <c r="R27" s="33"/>
      <c r="S27" s="2"/>
      <c r="T27" s="1"/>
      <c r="U27" s="2"/>
      <c r="V27" s="2"/>
      <c r="W27" s="2"/>
      <c r="X27" s="2"/>
      <c r="Y27" s="2"/>
      <c r="Z27" s="31"/>
      <c r="AA27" s="31"/>
    </row>
    <row r="28" spans="1:27">
      <c r="A28" s="1"/>
      <c r="B28" s="1"/>
      <c r="C28" s="1"/>
      <c r="D28" s="3"/>
      <c r="E28" s="53"/>
      <c r="F28" s="2"/>
      <c r="G28" s="2"/>
      <c r="H28" s="3"/>
      <c r="I28" s="2"/>
      <c r="J28" s="1"/>
      <c r="K28" s="2"/>
      <c r="L28" s="31"/>
      <c r="M28" s="2"/>
      <c r="N28" s="3"/>
      <c r="O28" s="32"/>
      <c r="P28" s="33"/>
      <c r="Q28" s="33"/>
      <c r="R28" s="33"/>
      <c r="S28" s="2"/>
      <c r="T28" s="1"/>
      <c r="U28" s="2"/>
      <c r="V28" s="2"/>
      <c r="W28" s="2"/>
      <c r="X28" s="2"/>
      <c r="Y28" s="2"/>
      <c r="Z28" s="31"/>
      <c r="AA28" s="31"/>
    </row>
    <row r="29" spans="1:27">
      <c r="A29" s="1"/>
      <c r="B29" s="1"/>
      <c r="C29" s="1"/>
      <c r="D29" s="3"/>
      <c r="E29" s="53"/>
      <c r="F29" s="2"/>
      <c r="G29" s="2"/>
      <c r="H29" s="3"/>
      <c r="I29" s="2"/>
      <c r="J29" s="1"/>
      <c r="K29" s="2"/>
      <c r="L29" s="31"/>
      <c r="M29" s="2"/>
      <c r="N29" s="3"/>
      <c r="O29" s="32"/>
      <c r="P29" s="33"/>
      <c r="Q29" s="33"/>
      <c r="R29" s="33"/>
      <c r="S29" s="2"/>
      <c r="T29" s="1"/>
      <c r="U29" s="2"/>
      <c r="V29" s="2"/>
      <c r="W29" s="2"/>
      <c r="X29" s="2"/>
      <c r="Y29" s="2"/>
      <c r="Z29" s="31"/>
      <c r="AA29" s="31"/>
    </row>
    <row r="30" spans="1:27">
      <c r="A30" s="1"/>
      <c r="B30" s="1"/>
      <c r="C30" s="1"/>
      <c r="D30" s="3"/>
      <c r="E30" s="53"/>
      <c r="F30" s="2"/>
      <c r="G30" s="2"/>
      <c r="H30" s="3"/>
      <c r="I30" s="2"/>
      <c r="J30" s="1"/>
      <c r="K30" s="2"/>
      <c r="L30" s="31"/>
      <c r="M30" s="2"/>
      <c r="N30" s="3"/>
      <c r="O30" s="32"/>
      <c r="P30" s="33"/>
      <c r="Q30" s="33"/>
      <c r="R30" s="33"/>
      <c r="S30" s="2"/>
      <c r="T30" s="1"/>
      <c r="U30" s="2"/>
      <c r="V30" s="2"/>
      <c r="W30" s="2"/>
      <c r="X30" s="2"/>
      <c r="Y30" s="2"/>
      <c r="Z30" s="31"/>
      <c r="AA30" s="31"/>
    </row>
    <row r="31" spans="1:27">
      <c r="A31" s="1"/>
      <c r="B31" s="1"/>
      <c r="C31" s="1"/>
      <c r="D31" s="3"/>
      <c r="E31" s="53"/>
      <c r="F31" s="2"/>
      <c r="G31" s="2"/>
      <c r="H31" s="3"/>
      <c r="I31" s="2"/>
      <c r="J31" s="1"/>
      <c r="K31" s="2"/>
      <c r="L31" s="31"/>
      <c r="M31" s="2"/>
      <c r="N31" s="3"/>
      <c r="O31" s="32"/>
      <c r="P31" s="33"/>
      <c r="Q31" s="33"/>
      <c r="R31" s="33"/>
      <c r="S31" s="2"/>
      <c r="T31" s="1"/>
      <c r="U31" s="2"/>
      <c r="V31" s="2"/>
      <c r="W31" s="2"/>
      <c r="X31" s="2"/>
      <c r="Y31" s="2"/>
      <c r="Z31" s="31"/>
      <c r="AA31" s="31"/>
    </row>
    <row r="32" spans="1:27">
      <c r="A32" s="1"/>
      <c r="B32" s="1"/>
      <c r="C32" s="1"/>
      <c r="D32" s="3"/>
      <c r="E32" s="53"/>
      <c r="F32" s="2"/>
      <c r="G32" s="2"/>
      <c r="H32" s="3"/>
      <c r="I32" s="2"/>
      <c r="J32" s="1"/>
      <c r="K32" s="2"/>
      <c r="L32" s="31"/>
      <c r="M32" s="2"/>
      <c r="N32" s="3"/>
      <c r="O32" s="32"/>
      <c r="P32" s="33"/>
      <c r="Q32" s="33"/>
      <c r="R32" s="33"/>
      <c r="S32" s="2"/>
      <c r="T32" s="1"/>
      <c r="U32" s="2"/>
      <c r="V32" s="2"/>
      <c r="W32" s="2"/>
      <c r="X32" s="2"/>
      <c r="Y32" s="2"/>
      <c r="Z32" s="31"/>
      <c r="AA32" s="31"/>
    </row>
    <row r="33" spans="1:27">
      <c r="A33" s="1"/>
      <c r="B33" s="1"/>
      <c r="C33" s="1"/>
      <c r="D33" s="3"/>
      <c r="E33" s="53"/>
      <c r="F33" s="2"/>
      <c r="G33" s="2"/>
      <c r="H33" s="3"/>
      <c r="I33" s="2"/>
      <c r="J33" s="1"/>
      <c r="K33" s="2"/>
      <c r="L33" s="31"/>
      <c r="M33" s="2"/>
      <c r="N33" s="3"/>
      <c r="O33" s="32"/>
      <c r="P33" s="33"/>
      <c r="Q33" s="33"/>
      <c r="R33" s="33"/>
      <c r="S33" s="2"/>
      <c r="T33" s="1"/>
      <c r="U33" s="2"/>
      <c r="V33" s="2"/>
      <c r="W33" s="2"/>
      <c r="X33" s="2"/>
      <c r="Y33" s="2"/>
      <c r="Z33" s="31"/>
      <c r="AA33" s="31"/>
    </row>
    <row r="34" spans="1:27">
      <c r="A34" s="1"/>
      <c r="B34" s="1"/>
      <c r="C34" s="1"/>
      <c r="D34" s="3"/>
      <c r="E34" s="53"/>
      <c r="F34" s="2"/>
      <c r="G34" s="2"/>
      <c r="H34" s="3"/>
      <c r="I34" s="2"/>
      <c r="J34" s="1"/>
      <c r="K34" s="2"/>
      <c r="L34" s="31"/>
      <c r="M34" s="2"/>
      <c r="N34" s="3"/>
      <c r="O34" s="32"/>
      <c r="P34" s="33"/>
      <c r="Q34" s="33"/>
      <c r="R34" s="33"/>
      <c r="S34" s="2"/>
      <c r="T34" s="1"/>
      <c r="U34" s="2"/>
      <c r="V34" s="2"/>
      <c r="W34" s="2"/>
      <c r="X34" s="2"/>
      <c r="Y34" s="2"/>
      <c r="Z34" s="31"/>
      <c r="AA34" s="31"/>
    </row>
    <row r="35" spans="1:27">
      <c r="A35" s="1"/>
      <c r="B35" s="1"/>
      <c r="C35" s="1"/>
      <c r="D35" s="3"/>
      <c r="E35" s="53"/>
      <c r="F35" s="2"/>
      <c r="G35" s="2"/>
      <c r="H35" s="3"/>
      <c r="I35" s="2"/>
      <c r="J35" s="1"/>
      <c r="K35" s="2"/>
      <c r="L35" s="31"/>
      <c r="M35" s="2"/>
      <c r="N35" s="3"/>
      <c r="O35" s="32"/>
      <c r="P35" s="33"/>
      <c r="Q35" s="33"/>
      <c r="R35" s="33"/>
      <c r="S35" s="2"/>
      <c r="T35" s="1"/>
      <c r="U35" s="2"/>
      <c r="V35" s="2"/>
      <c r="W35" s="2"/>
      <c r="X35" s="2"/>
      <c r="Y35" s="2"/>
      <c r="Z35" s="31"/>
      <c r="AA35" s="31"/>
    </row>
    <row r="36" spans="1:27">
      <c r="A36" s="1"/>
      <c r="B36" s="1"/>
      <c r="C36" s="1"/>
      <c r="D36" s="3"/>
      <c r="E36" s="53"/>
      <c r="F36" s="2"/>
      <c r="G36" s="2"/>
      <c r="H36" s="3"/>
      <c r="I36" s="2"/>
      <c r="J36" s="1"/>
      <c r="K36" s="2"/>
      <c r="L36" s="31"/>
      <c r="M36" s="2"/>
      <c r="N36" s="3"/>
      <c r="O36" s="32"/>
      <c r="P36" s="33"/>
      <c r="Q36" s="33"/>
      <c r="R36" s="33"/>
      <c r="S36" s="2"/>
      <c r="T36" s="1"/>
      <c r="U36" s="2"/>
      <c r="V36" s="2"/>
      <c r="W36" s="2"/>
      <c r="X36" s="2"/>
      <c r="Y36" s="2"/>
      <c r="Z36" s="31"/>
      <c r="AA36" s="31"/>
    </row>
    <row r="37" spans="1:27">
      <c r="A37" s="1"/>
      <c r="B37" s="1"/>
      <c r="C37" s="1"/>
      <c r="D37" s="3"/>
      <c r="E37" s="53"/>
      <c r="F37" s="2"/>
      <c r="G37" s="2"/>
      <c r="H37" s="3"/>
      <c r="I37" s="2"/>
      <c r="J37" s="1"/>
      <c r="K37" s="2"/>
      <c r="L37" s="31"/>
      <c r="M37" s="2"/>
      <c r="N37" s="3"/>
      <c r="O37" s="32"/>
      <c r="P37" s="33"/>
      <c r="Q37" s="33"/>
      <c r="R37" s="33"/>
      <c r="S37" s="2"/>
      <c r="T37" s="1"/>
      <c r="U37" s="2"/>
      <c r="V37" s="2"/>
      <c r="W37" s="2"/>
      <c r="X37" s="2"/>
      <c r="Y37" s="2"/>
      <c r="Z37" s="31"/>
      <c r="AA37" s="31"/>
    </row>
    <row r="38" spans="1:27">
      <c r="A38" s="1"/>
      <c r="B38" s="1"/>
      <c r="C38" s="1"/>
      <c r="D38" s="3"/>
      <c r="E38" s="53"/>
      <c r="F38" s="2"/>
      <c r="G38" s="2"/>
      <c r="H38" s="3"/>
      <c r="I38" s="2"/>
      <c r="J38" s="1"/>
      <c r="K38" s="2"/>
      <c r="L38" s="31"/>
      <c r="M38" s="2"/>
      <c r="N38" s="3"/>
      <c r="O38" s="32"/>
      <c r="P38" s="33"/>
      <c r="Q38" s="33"/>
      <c r="R38" s="33"/>
      <c r="S38" s="2"/>
      <c r="T38" s="1"/>
      <c r="U38" s="2"/>
      <c r="V38" s="2"/>
      <c r="W38" s="2"/>
      <c r="X38" s="2"/>
      <c r="Y38" s="2"/>
      <c r="Z38" s="31"/>
      <c r="AA38" s="31"/>
    </row>
    <row r="39" spans="1:27">
      <c r="A39" s="1"/>
      <c r="B39" s="1"/>
      <c r="C39" s="1"/>
      <c r="D39" s="3"/>
      <c r="E39" s="53"/>
      <c r="F39" s="2"/>
      <c r="G39" s="2"/>
      <c r="H39" s="3"/>
      <c r="I39" s="2"/>
      <c r="J39" s="1"/>
      <c r="K39" s="2"/>
      <c r="L39" s="31"/>
      <c r="M39" s="2"/>
      <c r="N39" s="3"/>
      <c r="O39" s="32"/>
      <c r="P39" s="33"/>
      <c r="Q39" s="33"/>
      <c r="R39" s="33"/>
      <c r="S39" s="2"/>
      <c r="T39" s="1"/>
      <c r="U39" s="2"/>
      <c r="V39" s="2"/>
      <c r="W39" s="2"/>
      <c r="X39" s="2"/>
      <c r="Y39" s="2"/>
      <c r="Z39" s="31"/>
      <c r="AA39" s="31"/>
    </row>
    <row r="40" spans="1:27">
      <c r="A40" s="1"/>
      <c r="B40" s="1"/>
      <c r="C40" s="1"/>
      <c r="D40" s="3"/>
      <c r="E40" s="53"/>
      <c r="F40" s="2"/>
      <c r="G40" s="2"/>
      <c r="H40" s="3"/>
      <c r="I40" s="2"/>
      <c r="J40" s="1"/>
      <c r="K40" s="2"/>
      <c r="L40" s="31"/>
      <c r="M40" s="2"/>
      <c r="N40" s="3"/>
      <c r="O40" s="32"/>
      <c r="P40" s="33"/>
      <c r="Q40" s="33"/>
      <c r="R40" s="33"/>
      <c r="S40" s="2"/>
      <c r="T40" s="1"/>
      <c r="U40" s="2"/>
      <c r="V40" s="2"/>
      <c r="W40" s="2"/>
      <c r="X40" s="2"/>
      <c r="Y40" s="2"/>
      <c r="Z40" s="31"/>
      <c r="AA40" s="31"/>
    </row>
    <row r="41" spans="1:27">
      <c r="A41" s="1"/>
      <c r="B41" s="1"/>
      <c r="C41" s="1"/>
      <c r="D41" s="3"/>
      <c r="E41" s="53"/>
      <c r="F41" s="2"/>
      <c r="G41" s="2"/>
      <c r="H41" s="3"/>
      <c r="I41" s="2"/>
      <c r="J41" s="1"/>
      <c r="K41" s="2"/>
      <c r="L41" s="31"/>
      <c r="M41" s="2"/>
      <c r="N41" s="3"/>
      <c r="O41" s="32"/>
      <c r="P41" s="33"/>
      <c r="Q41" s="33"/>
      <c r="R41" s="33"/>
      <c r="S41" s="2"/>
      <c r="T41" s="1"/>
      <c r="U41" s="2"/>
      <c r="V41" s="2"/>
      <c r="W41" s="2"/>
      <c r="X41" s="2"/>
      <c r="Y41" s="2"/>
      <c r="Z41" s="31"/>
      <c r="AA41" s="31"/>
    </row>
    <row r="42" spans="1:27">
      <c r="A42" s="1"/>
      <c r="B42" s="1"/>
      <c r="C42" s="1"/>
      <c r="D42" s="3"/>
      <c r="E42" s="53"/>
      <c r="F42" s="2"/>
      <c r="G42" s="2"/>
      <c r="H42" s="3"/>
      <c r="I42" s="2"/>
      <c r="J42" s="1"/>
      <c r="K42" s="2"/>
      <c r="L42" s="31"/>
      <c r="M42" s="2"/>
      <c r="N42" s="3"/>
      <c r="O42" s="32"/>
      <c r="P42" s="33"/>
      <c r="Q42" s="33"/>
      <c r="R42" s="33"/>
      <c r="S42" s="2"/>
      <c r="T42" s="1"/>
      <c r="U42" s="2"/>
      <c r="V42" s="2"/>
      <c r="W42" s="2"/>
      <c r="X42" s="2"/>
      <c r="Y42" s="2"/>
      <c r="Z42" s="31"/>
      <c r="AA42" s="31"/>
    </row>
    <row r="43" spans="1:27">
      <c r="A43" s="1"/>
      <c r="B43" s="1"/>
      <c r="C43" s="1"/>
      <c r="D43" s="3"/>
      <c r="E43" s="53"/>
      <c r="F43" s="2"/>
      <c r="G43" s="2"/>
      <c r="H43" s="3"/>
      <c r="I43" s="2"/>
      <c r="J43" s="1"/>
      <c r="K43" s="2"/>
      <c r="L43" s="31"/>
      <c r="M43" s="2"/>
      <c r="N43" s="3"/>
      <c r="O43" s="32"/>
      <c r="P43" s="33"/>
      <c r="Q43" s="33"/>
      <c r="R43" s="33"/>
      <c r="S43" s="2"/>
      <c r="T43" s="1"/>
      <c r="U43" s="2"/>
      <c r="V43" s="2"/>
      <c r="W43" s="2"/>
      <c r="X43" s="2"/>
      <c r="Y43" s="2"/>
      <c r="Z43" s="31"/>
      <c r="AA43" s="31"/>
    </row>
    <row r="44" spans="1:27">
      <c r="A44" s="1"/>
      <c r="B44" s="1"/>
      <c r="C44" s="1"/>
      <c r="D44" s="3"/>
      <c r="E44" s="53"/>
      <c r="F44" s="2"/>
      <c r="G44" s="2"/>
      <c r="H44" s="3"/>
      <c r="I44" s="2"/>
      <c r="J44" s="1"/>
      <c r="K44" s="2"/>
      <c r="L44" s="31"/>
      <c r="M44" s="2"/>
      <c r="N44" s="3"/>
      <c r="O44" s="32"/>
      <c r="P44" s="33"/>
      <c r="Q44" s="33"/>
      <c r="R44" s="33"/>
      <c r="S44" s="2"/>
      <c r="T44" s="1"/>
      <c r="U44" s="2"/>
      <c r="V44" s="2"/>
      <c r="W44" s="2"/>
      <c r="X44" s="2"/>
      <c r="Y44" s="2"/>
      <c r="Z44" s="31"/>
      <c r="AA44" s="31"/>
    </row>
    <row r="45" spans="1:27">
      <c r="A45" s="1"/>
      <c r="B45" s="1"/>
      <c r="C45" s="1"/>
      <c r="D45" s="3"/>
      <c r="E45" s="53"/>
      <c r="F45" s="2"/>
      <c r="G45" s="2"/>
      <c r="H45" s="3"/>
      <c r="I45" s="2"/>
      <c r="J45" s="1"/>
      <c r="K45" s="2"/>
      <c r="L45" s="31"/>
      <c r="M45" s="2"/>
      <c r="N45" s="3"/>
      <c r="O45" s="32"/>
      <c r="P45" s="33"/>
      <c r="Q45" s="33"/>
      <c r="R45" s="33"/>
      <c r="S45" s="2"/>
      <c r="T45" s="1"/>
      <c r="U45" s="2"/>
      <c r="V45" s="2"/>
      <c r="W45" s="2"/>
      <c r="X45" s="2"/>
      <c r="Y45" s="2"/>
      <c r="Z45" s="31"/>
      <c r="AA45" s="31"/>
    </row>
    <row r="46" spans="1:27">
      <c r="A46" s="1"/>
      <c r="B46" s="1"/>
      <c r="C46" s="1"/>
      <c r="D46" s="3"/>
      <c r="E46" s="53"/>
      <c r="F46" s="2"/>
      <c r="G46" s="2"/>
      <c r="H46" s="3"/>
      <c r="I46" s="2"/>
      <c r="J46" s="1"/>
      <c r="K46" s="2"/>
      <c r="L46" s="31"/>
      <c r="M46" s="2"/>
      <c r="N46" s="3"/>
      <c r="O46" s="32"/>
      <c r="P46" s="33"/>
      <c r="Q46" s="33"/>
      <c r="R46" s="33"/>
      <c r="S46" s="2"/>
      <c r="T46" s="1"/>
      <c r="U46" s="2"/>
      <c r="V46" s="2"/>
      <c r="W46" s="2"/>
      <c r="X46" s="2"/>
      <c r="Y46" s="2"/>
      <c r="Z46" s="31"/>
      <c r="AA46" s="31"/>
    </row>
    <row r="47" spans="1:27">
      <c r="A47" s="1"/>
      <c r="B47" s="1"/>
      <c r="C47" s="1"/>
      <c r="D47" s="3"/>
      <c r="E47" s="53"/>
      <c r="F47" s="2"/>
      <c r="G47" s="2"/>
      <c r="H47" s="3"/>
      <c r="I47" s="2"/>
      <c r="J47" s="1"/>
      <c r="K47" s="2"/>
      <c r="L47" s="31"/>
      <c r="M47" s="2"/>
      <c r="N47" s="3"/>
      <c r="O47" s="32"/>
      <c r="P47" s="33"/>
      <c r="Q47" s="33"/>
      <c r="R47" s="33"/>
      <c r="S47" s="2"/>
      <c r="T47" s="1"/>
      <c r="U47" s="2"/>
      <c r="V47" s="2"/>
      <c r="W47" s="2"/>
      <c r="X47" s="2"/>
      <c r="Y47" s="2"/>
      <c r="Z47" s="31"/>
      <c r="AA47" s="31"/>
    </row>
    <row r="48" spans="1:27">
      <c r="A48" s="1"/>
      <c r="B48" s="1"/>
      <c r="C48" s="1"/>
      <c r="D48" s="3"/>
      <c r="E48" s="53"/>
      <c r="F48" s="2"/>
      <c r="G48" s="2"/>
      <c r="H48" s="3"/>
      <c r="I48" s="2"/>
      <c r="J48" s="1"/>
      <c r="K48" s="2"/>
      <c r="L48" s="31"/>
      <c r="M48" s="2"/>
      <c r="N48" s="3"/>
      <c r="O48" s="32"/>
      <c r="P48" s="33"/>
      <c r="Q48" s="33"/>
      <c r="R48" s="33"/>
      <c r="S48" s="2"/>
      <c r="T48" s="1"/>
      <c r="U48" s="2"/>
      <c r="V48" s="2"/>
      <c r="W48" s="2"/>
      <c r="X48" s="2"/>
      <c r="Y48" s="2"/>
      <c r="Z48" s="31"/>
      <c r="AA48" s="31"/>
    </row>
    <row r="49" spans="1:27">
      <c r="A49" s="1"/>
      <c r="B49" s="1"/>
      <c r="C49" s="1"/>
      <c r="D49" s="3"/>
      <c r="E49" s="53"/>
      <c r="F49" s="2"/>
      <c r="G49" s="2"/>
      <c r="H49" s="3"/>
      <c r="I49" s="2"/>
      <c r="J49" s="1"/>
      <c r="K49" s="2"/>
      <c r="L49" s="31"/>
      <c r="M49" s="2"/>
      <c r="N49" s="3"/>
      <c r="O49" s="32"/>
      <c r="P49" s="33"/>
      <c r="Q49" s="33"/>
      <c r="R49" s="33"/>
      <c r="S49" s="2"/>
      <c r="T49" s="1"/>
      <c r="U49" s="2"/>
      <c r="V49" s="2"/>
      <c r="W49" s="2"/>
      <c r="X49" s="2"/>
      <c r="Y49" s="2"/>
      <c r="Z49" s="31"/>
      <c r="AA49" s="31"/>
    </row>
    <row r="50" spans="1:27">
      <c r="A50" s="1"/>
      <c r="B50" s="1"/>
      <c r="C50" s="1"/>
      <c r="D50" s="3"/>
      <c r="E50" s="53"/>
      <c r="F50" s="2"/>
      <c r="G50" s="2"/>
      <c r="H50" s="3"/>
      <c r="I50" s="2"/>
      <c r="J50" s="1"/>
      <c r="K50" s="2"/>
      <c r="L50" s="31"/>
      <c r="M50" s="2"/>
      <c r="N50" s="3"/>
      <c r="O50" s="32"/>
      <c r="P50" s="33"/>
      <c r="Q50" s="33"/>
      <c r="R50" s="33"/>
      <c r="S50" s="2"/>
      <c r="T50" s="1"/>
      <c r="U50" s="2"/>
      <c r="V50" s="2"/>
      <c r="W50" s="2"/>
      <c r="X50" s="2"/>
      <c r="Y50" s="2"/>
      <c r="Z50" s="31"/>
      <c r="AA50" s="31"/>
    </row>
    <row r="51" spans="1:27">
      <c r="A51" s="1"/>
      <c r="B51" s="1"/>
      <c r="C51" s="1"/>
      <c r="D51" s="3"/>
      <c r="E51" s="53"/>
      <c r="F51" s="2"/>
      <c r="G51" s="2"/>
      <c r="H51" s="3"/>
      <c r="I51" s="2"/>
      <c r="J51" s="1"/>
      <c r="K51" s="2"/>
      <c r="L51" s="31"/>
      <c r="M51" s="2"/>
      <c r="N51" s="3"/>
      <c r="O51" s="32"/>
      <c r="P51" s="33"/>
      <c r="Q51" s="33"/>
      <c r="R51" s="33"/>
      <c r="S51" s="2"/>
      <c r="T51" s="1"/>
      <c r="U51" s="2"/>
      <c r="V51" s="2"/>
      <c r="W51" s="2"/>
      <c r="X51" s="2"/>
      <c r="Y51" s="2"/>
      <c r="Z51" s="31"/>
      <c r="AA51" s="31"/>
    </row>
    <row r="52" spans="1:27">
      <c r="A52" s="1"/>
      <c r="B52" s="1"/>
      <c r="C52" s="1"/>
      <c r="D52" s="3"/>
      <c r="E52" s="53"/>
      <c r="F52" s="2"/>
      <c r="G52" s="2"/>
      <c r="H52" s="3"/>
      <c r="I52" s="2"/>
      <c r="J52" s="1"/>
      <c r="K52" s="2"/>
      <c r="L52" s="31"/>
      <c r="M52" s="2"/>
      <c r="N52" s="3"/>
      <c r="O52" s="32"/>
      <c r="P52" s="33"/>
      <c r="Q52" s="33"/>
      <c r="R52" s="33"/>
      <c r="S52" s="2"/>
      <c r="T52" s="1"/>
      <c r="U52" s="2"/>
      <c r="V52" s="2"/>
      <c r="W52" s="2"/>
      <c r="X52" s="2"/>
      <c r="Y52" s="2"/>
      <c r="Z52" s="31"/>
      <c r="AA52" s="31"/>
    </row>
    <row r="53" spans="1:27">
      <c r="A53" s="1"/>
      <c r="B53" s="1"/>
      <c r="C53" s="1"/>
      <c r="D53" s="3"/>
      <c r="E53" s="53"/>
      <c r="F53" s="2"/>
      <c r="G53" s="2"/>
      <c r="H53" s="3"/>
      <c r="I53" s="2"/>
      <c r="J53" s="1"/>
      <c r="K53" s="2"/>
      <c r="L53" s="31"/>
      <c r="M53" s="2"/>
      <c r="N53" s="3"/>
      <c r="O53" s="32"/>
      <c r="P53" s="33"/>
      <c r="Q53" s="33"/>
      <c r="R53" s="33"/>
      <c r="S53" s="2"/>
      <c r="T53" s="1"/>
      <c r="U53" s="2"/>
      <c r="V53" s="2"/>
      <c r="W53" s="2"/>
      <c r="X53" s="2"/>
      <c r="Y53" s="2"/>
      <c r="Z53" s="31"/>
      <c r="AA53" s="31"/>
    </row>
    <row r="54" spans="1:27">
      <c r="A54" s="1"/>
      <c r="B54" s="1"/>
      <c r="C54" s="1"/>
      <c r="D54" s="3"/>
      <c r="E54" s="53"/>
      <c r="F54" s="2"/>
      <c r="G54" s="2"/>
      <c r="H54" s="3"/>
      <c r="I54" s="2"/>
      <c r="J54" s="1"/>
      <c r="K54" s="2"/>
      <c r="L54" s="31"/>
      <c r="M54" s="2"/>
      <c r="N54" s="3"/>
      <c r="O54" s="32"/>
      <c r="P54" s="33"/>
      <c r="Q54" s="33"/>
      <c r="R54" s="33"/>
      <c r="S54" s="2"/>
      <c r="T54" s="1"/>
      <c r="U54" s="2"/>
      <c r="V54" s="2"/>
      <c r="W54" s="2"/>
      <c r="X54" s="2"/>
      <c r="Y54" s="2"/>
      <c r="Z54" s="31"/>
      <c r="AA54" s="31"/>
    </row>
    <row r="55" spans="1:27">
      <c r="A55" s="1"/>
      <c r="B55" s="1"/>
      <c r="C55" s="1"/>
      <c r="D55" s="3"/>
      <c r="E55" s="53"/>
      <c r="F55" s="2"/>
      <c r="G55" s="2"/>
      <c r="H55" s="3"/>
      <c r="I55" s="2"/>
      <c r="J55" s="1"/>
      <c r="K55" s="2"/>
      <c r="L55" s="31"/>
      <c r="M55" s="2"/>
      <c r="N55" s="3"/>
      <c r="O55" s="32"/>
      <c r="P55" s="33"/>
      <c r="Q55" s="33"/>
      <c r="R55" s="33"/>
      <c r="S55" s="2"/>
      <c r="T55" s="1"/>
      <c r="U55" s="2"/>
      <c r="V55" s="2"/>
      <c r="W55" s="2"/>
      <c r="X55" s="2"/>
      <c r="Y55" s="2"/>
      <c r="Z55" s="31"/>
      <c r="AA55" s="31"/>
    </row>
    <row r="56" spans="1:27">
      <c r="A56" s="1"/>
      <c r="B56" s="1"/>
      <c r="C56" s="1"/>
      <c r="D56" s="3"/>
      <c r="E56" s="53"/>
      <c r="F56" s="2"/>
      <c r="G56" s="2"/>
      <c r="H56" s="3"/>
      <c r="I56" s="2"/>
      <c r="J56" s="1"/>
      <c r="K56" s="2"/>
      <c r="L56" s="31"/>
      <c r="M56" s="2"/>
      <c r="N56" s="3"/>
      <c r="O56" s="32"/>
      <c r="P56" s="33"/>
      <c r="Q56" s="33"/>
      <c r="R56" s="33"/>
      <c r="S56" s="2"/>
      <c r="T56" s="1"/>
      <c r="U56" s="2"/>
      <c r="V56" s="2"/>
      <c r="W56" s="2"/>
      <c r="X56" s="2"/>
      <c r="Y56" s="2"/>
      <c r="Z56" s="31"/>
      <c r="AA56" s="31"/>
    </row>
    <row r="57" spans="1:27">
      <c r="A57" s="1"/>
      <c r="B57" s="1"/>
      <c r="C57" s="1"/>
      <c r="D57" s="3"/>
      <c r="E57" s="53"/>
      <c r="F57" s="2"/>
      <c r="G57" s="2"/>
      <c r="H57" s="3"/>
      <c r="I57" s="2"/>
      <c r="J57" s="1"/>
      <c r="K57" s="2"/>
      <c r="L57" s="31"/>
      <c r="M57" s="2"/>
      <c r="N57" s="3"/>
      <c r="O57" s="32"/>
      <c r="P57" s="33"/>
      <c r="Q57" s="33"/>
      <c r="R57" s="33"/>
      <c r="S57" s="2"/>
      <c r="T57" s="1"/>
      <c r="U57" s="2"/>
      <c r="V57" s="2"/>
      <c r="W57" s="2"/>
      <c r="X57" s="2"/>
      <c r="Y57" s="2"/>
      <c r="Z57" s="31"/>
      <c r="AA57" s="31"/>
    </row>
    <row r="58" spans="1:27">
      <c r="A58" s="1"/>
      <c r="B58" s="1"/>
      <c r="C58" s="1"/>
      <c r="D58" s="3"/>
      <c r="E58" s="53"/>
      <c r="F58" s="2"/>
      <c r="G58" s="2"/>
      <c r="H58" s="3"/>
      <c r="I58" s="2"/>
      <c r="J58" s="1"/>
      <c r="K58" s="2"/>
      <c r="L58" s="31"/>
      <c r="M58" s="2"/>
      <c r="N58" s="3"/>
      <c r="O58" s="32"/>
      <c r="P58" s="33"/>
      <c r="Q58" s="33"/>
      <c r="R58" s="33"/>
      <c r="S58" s="2"/>
      <c r="T58" s="1"/>
      <c r="U58" s="2"/>
      <c r="V58" s="2"/>
      <c r="W58" s="2"/>
      <c r="X58" s="2"/>
      <c r="Y58" s="2"/>
      <c r="Z58" s="31"/>
      <c r="AA58" s="31"/>
    </row>
    <row r="59" spans="1:27">
      <c r="A59" s="1"/>
      <c r="B59" s="1"/>
      <c r="C59" s="1"/>
      <c r="D59" s="3"/>
      <c r="E59" s="53"/>
      <c r="F59" s="2"/>
      <c r="G59" s="2"/>
      <c r="H59" s="3"/>
      <c r="I59" s="2"/>
      <c r="J59" s="1"/>
      <c r="K59" s="2"/>
      <c r="L59" s="31"/>
      <c r="M59" s="2"/>
      <c r="N59" s="3"/>
      <c r="O59" s="32"/>
      <c r="P59" s="33"/>
      <c r="Q59" s="33"/>
      <c r="R59" s="33"/>
      <c r="S59" s="2"/>
      <c r="T59" s="1"/>
      <c r="U59" s="2"/>
      <c r="V59" s="2"/>
      <c r="W59" s="2"/>
      <c r="X59" s="2"/>
      <c r="Y59" s="2"/>
      <c r="Z59" s="31"/>
      <c r="AA59" s="31"/>
    </row>
    <row r="60" spans="1:27">
      <c r="A60" s="1"/>
      <c r="B60" s="1"/>
      <c r="C60" s="1"/>
      <c r="D60" s="3"/>
      <c r="E60" s="53"/>
      <c r="F60" s="2"/>
      <c r="G60" s="2"/>
      <c r="H60" s="3"/>
      <c r="I60" s="2"/>
      <c r="J60" s="1"/>
      <c r="K60" s="2"/>
      <c r="L60" s="31"/>
      <c r="M60" s="2"/>
      <c r="N60" s="3"/>
      <c r="O60" s="32"/>
      <c r="P60" s="33"/>
      <c r="Q60" s="33"/>
      <c r="R60" s="33"/>
      <c r="S60" s="2"/>
      <c r="T60" s="1"/>
      <c r="U60" s="2"/>
      <c r="V60" s="2"/>
      <c r="W60" s="2"/>
      <c r="X60" s="2"/>
      <c r="Y60" s="2"/>
      <c r="Z60" s="31"/>
      <c r="AA60" s="31"/>
    </row>
    <row r="61" spans="1:27">
      <c r="A61" s="1"/>
      <c r="B61" s="1"/>
      <c r="C61" s="1"/>
      <c r="D61" s="3"/>
      <c r="E61" s="53"/>
      <c r="F61" s="2"/>
      <c r="G61" s="2"/>
      <c r="H61" s="3"/>
      <c r="I61" s="2"/>
      <c r="J61" s="1"/>
      <c r="K61" s="2"/>
      <c r="L61" s="31"/>
      <c r="M61" s="2"/>
      <c r="N61" s="3"/>
      <c r="O61" s="32"/>
      <c r="P61" s="33"/>
      <c r="Q61" s="33"/>
      <c r="R61" s="33"/>
      <c r="S61" s="2"/>
      <c r="T61" s="1"/>
      <c r="U61" s="2"/>
      <c r="V61" s="2"/>
      <c r="W61" s="2"/>
      <c r="X61" s="2"/>
      <c r="Y61" s="2"/>
      <c r="Z61" s="31"/>
      <c r="AA61" s="31"/>
    </row>
    <row r="62" spans="1:27">
      <c r="A62" s="1"/>
      <c r="B62" s="1"/>
      <c r="C62" s="1"/>
      <c r="D62" s="3"/>
      <c r="E62" s="53"/>
      <c r="F62" s="2"/>
      <c r="G62" s="2"/>
      <c r="H62" s="3"/>
      <c r="I62" s="2"/>
      <c r="J62" s="1"/>
      <c r="K62" s="2"/>
      <c r="L62" s="31"/>
      <c r="M62" s="2"/>
      <c r="N62" s="3"/>
      <c r="O62" s="32"/>
      <c r="P62" s="33"/>
      <c r="Q62" s="33"/>
      <c r="R62" s="33"/>
      <c r="S62" s="2"/>
      <c r="T62" s="1"/>
      <c r="U62" s="2"/>
      <c r="V62" s="2"/>
      <c r="W62" s="2"/>
      <c r="X62" s="2"/>
      <c r="Y62" s="2"/>
      <c r="Z62" s="31"/>
      <c r="AA62" s="31"/>
    </row>
    <row r="63" spans="1:27">
      <c r="A63" s="1"/>
      <c r="B63" s="1"/>
      <c r="C63" s="1"/>
      <c r="D63" s="3"/>
      <c r="E63" s="53"/>
      <c r="F63" s="2"/>
      <c r="G63" s="2"/>
      <c r="H63" s="3"/>
      <c r="I63" s="2"/>
      <c r="J63" s="1"/>
      <c r="K63" s="2"/>
      <c r="L63" s="31"/>
      <c r="M63" s="2"/>
      <c r="N63" s="3"/>
      <c r="O63" s="32"/>
      <c r="P63" s="33"/>
      <c r="Q63" s="33"/>
      <c r="R63" s="33"/>
      <c r="S63" s="2"/>
      <c r="T63" s="1"/>
      <c r="U63" s="2"/>
      <c r="V63" s="2"/>
      <c r="W63" s="2"/>
      <c r="X63" s="2"/>
      <c r="Y63" s="2"/>
      <c r="Z63" s="31"/>
      <c r="AA63" s="31"/>
    </row>
    <row r="64" spans="1:27">
      <c r="A64" s="1"/>
      <c r="B64" s="1"/>
      <c r="C64" s="1"/>
      <c r="D64" s="3"/>
      <c r="E64" s="53"/>
      <c r="F64" s="2"/>
      <c r="G64" s="2"/>
      <c r="H64" s="3"/>
      <c r="I64" s="2"/>
      <c r="J64" s="1"/>
      <c r="K64" s="2"/>
      <c r="L64" s="31"/>
      <c r="M64" s="2"/>
      <c r="N64" s="3"/>
      <c r="O64" s="32"/>
      <c r="P64" s="33"/>
      <c r="Q64" s="33"/>
      <c r="R64" s="33"/>
      <c r="S64" s="2"/>
      <c r="T64" s="1"/>
      <c r="U64" s="2"/>
      <c r="V64" s="2"/>
      <c r="W64" s="2"/>
      <c r="X64" s="2"/>
      <c r="Y64" s="2"/>
      <c r="Z64" s="31"/>
      <c r="AA64" s="31"/>
    </row>
    <row r="65" spans="1:27">
      <c r="A65" s="1"/>
      <c r="B65" s="1"/>
      <c r="C65" s="1"/>
      <c r="D65" s="3"/>
      <c r="E65" s="53"/>
      <c r="F65" s="2"/>
      <c r="G65" s="2"/>
      <c r="H65" s="3"/>
      <c r="I65" s="2"/>
      <c r="J65" s="1"/>
      <c r="K65" s="2"/>
      <c r="L65" s="31"/>
      <c r="M65" s="2"/>
      <c r="N65" s="3"/>
      <c r="O65" s="32"/>
      <c r="P65" s="33"/>
      <c r="Q65" s="33"/>
      <c r="R65" s="33"/>
      <c r="S65" s="2"/>
      <c r="T65" s="1"/>
      <c r="U65" s="2"/>
      <c r="V65" s="2"/>
      <c r="W65" s="2"/>
      <c r="X65" s="2"/>
      <c r="Y65" s="2"/>
      <c r="Z65" s="31"/>
      <c r="AA65" s="31"/>
    </row>
    <row r="66" spans="1:27">
      <c r="A66" s="1"/>
      <c r="B66" s="1"/>
      <c r="C66" s="1"/>
      <c r="D66" s="3"/>
      <c r="E66" s="53"/>
      <c r="F66" s="2"/>
      <c r="G66" s="2"/>
      <c r="H66" s="3"/>
      <c r="I66" s="2"/>
      <c r="J66" s="1"/>
      <c r="K66" s="2"/>
      <c r="L66" s="31"/>
      <c r="M66" s="2"/>
      <c r="N66" s="3"/>
      <c r="O66" s="32"/>
      <c r="P66" s="33"/>
      <c r="Q66" s="33"/>
      <c r="R66" s="33"/>
      <c r="S66" s="2"/>
      <c r="T66" s="1"/>
      <c r="U66" s="2"/>
      <c r="V66" s="2"/>
      <c r="W66" s="2"/>
      <c r="X66" s="2"/>
      <c r="Y66" s="2"/>
      <c r="Z66" s="31"/>
      <c r="AA66" s="31"/>
    </row>
    <row r="67" spans="1:27">
      <c r="A67" s="1"/>
      <c r="B67" s="1"/>
      <c r="C67" s="1"/>
      <c r="D67" s="3"/>
      <c r="E67" s="53"/>
      <c r="F67" s="2"/>
      <c r="G67" s="2"/>
      <c r="H67" s="3"/>
      <c r="I67" s="2"/>
      <c r="J67" s="1"/>
      <c r="K67" s="2"/>
      <c r="L67" s="31"/>
      <c r="M67" s="2"/>
      <c r="N67" s="3"/>
      <c r="O67" s="32"/>
      <c r="P67" s="33"/>
      <c r="Q67" s="33"/>
      <c r="R67" s="33"/>
      <c r="S67" s="2"/>
      <c r="T67" s="1"/>
      <c r="U67" s="2"/>
      <c r="V67" s="2"/>
      <c r="W67" s="2"/>
      <c r="X67" s="2"/>
      <c r="Y67" s="2"/>
      <c r="Z67" s="31"/>
      <c r="AA67" s="31"/>
    </row>
    <row r="68" spans="1:27">
      <c r="A68" s="1"/>
      <c r="B68" s="1"/>
      <c r="C68" s="1"/>
      <c r="D68" s="3"/>
      <c r="E68" s="53"/>
      <c r="F68" s="2"/>
      <c r="G68" s="2"/>
      <c r="H68" s="3"/>
      <c r="I68" s="2"/>
      <c r="J68" s="1"/>
      <c r="K68" s="2"/>
      <c r="L68" s="31"/>
      <c r="M68" s="2"/>
      <c r="N68" s="3"/>
      <c r="O68" s="32"/>
      <c r="P68" s="33"/>
      <c r="Q68" s="33"/>
      <c r="R68" s="33"/>
      <c r="S68" s="2"/>
      <c r="T68" s="1"/>
      <c r="U68" s="2"/>
      <c r="V68" s="2"/>
      <c r="W68" s="2"/>
      <c r="X68" s="2"/>
      <c r="Y68" s="2"/>
      <c r="Z68" s="31"/>
      <c r="AA68" s="31"/>
    </row>
    <row r="69" spans="1:27">
      <c r="A69" s="1"/>
      <c r="B69" s="1"/>
      <c r="C69" s="1"/>
      <c r="D69" s="3"/>
      <c r="E69" s="53"/>
      <c r="F69" s="2"/>
      <c r="G69" s="2"/>
      <c r="H69" s="3"/>
      <c r="I69" s="2"/>
      <c r="J69" s="1"/>
      <c r="K69" s="2"/>
      <c r="L69" s="31"/>
      <c r="M69" s="2"/>
      <c r="N69" s="3"/>
      <c r="O69" s="32"/>
      <c r="P69" s="33"/>
      <c r="Q69" s="33"/>
      <c r="R69" s="33"/>
      <c r="S69" s="2"/>
      <c r="T69" s="1"/>
      <c r="U69" s="2"/>
      <c r="V69" s="2"/>
      <c r="W69" s="2"/>
      <c r="X69" s="2"/>
      <c r="Y69" s="2"/>
      <c r="Z69" s="31"/>
      <c r="AA69" s="31"/>
    </row>
    <row r="70" spans="1:27">
      <c r="A70" s="1"/>
      <c r="B70" s="1"/>
      <c r="C70" s="1"/>
      <c r="D70" s="3"/>
      <c r="E70" s="53"/>
      <c r="F70" s="2"/>
      <c r="G70" s="2"/>
      <c r="H70" s="3"/>
      <c r="I70" s="2"/>
      <c r="J70" s="1"/>
      <c r="K70" s="2"/>
      <c r="L70" s="31"/>
      <c r="M70" s="2"/>
      <c r="N70" s="3"/>
      <c r="O70" s="32"/>
      <c r="P70" s="33"/>
      <c r="Q70" s="33"/>
      <c r="R70" s="33"/>
      <c r="S70" s="2"/>
      <c r="T70" s="1"/>
      <c r="U70" s="2"/>
      <c r="V70" s="2"/>
      <c r="W70" s="2"/>
      <c r="X70" s="2"/>
      <c r="Y70" s="2"/>
      <c r="Z70" s="31"/>
      <c r="AA70" s="31"/>
    </row>
    <row r="71" spans="1:27">
      <c r="A71" s="1"/>
      <c r="B71" s="1"/>
      <c r="C71" s="1"/>
      <c r="D71" s="3"/>
      <c r="E71" s="53"/>
      <c r="F71" s="2"/>
      <c r="G71" s="2"/>
      <c r="H71" s="3"/>
      <c r="I71" s="2"/>
      <c r="J71" s="1"/>
      <c r="K71" s="2"/>
      <c r="L71" s="31"/>
      <c r="M71" s="2"/>
      <c r="N71" s="3"/>
      <c r="O71" s="32"/>
      <c r="P71" s="33"/>
      <c r="Q71" s="33"/>
      <c r="R71" s="33"/>
      <c r="S71" s="2"/>
      <c r="T71" s="1"/>
      <c r="U71" s="2"/>
      <c r="V71" s="2"/>
      <c r="W71" s="2"/>
      <c r="X71" s="2"/>
      <c r="Y71" s="2"/>
      <c r="Z71" s="31"/>
      <c r="AA71" s="31"/>
    </row>
    <row r="72" spans="1:27">
      <c r="A72" s="1"/>
      <c r="B72" s="1"/>
      <c r="C72" s="1"/>
      <c r="D72" s="3"/>
      <c r="E72" s="53"/>
      <c r="F72" s="2"/>
      <c r="G72" s="2"/>
      <c r="H72" s="3"/>
      <c r="I72" s="2"/>
      <c r="J72" s="1"/>
      <c r="K72" s="2"/>
      <c r="L72" s="31"/>
      <c r="M72" s="2"/>
      <c r="N72" s="3"/>
      <c r="O72" s="32"/>
      <c r="P72" s="33"/>
      <c r="Q72" s="33"/>
      <c r="R72" s="33"/>
      <c r="S72" s="2"/>
      <c r="T72" s="1"/>
      <c r="U72" s="2"/>
      <c r="V72" s="2"/>
      <c r="W72" s="2"/>
      <c r="X72" s="2"/>
      <c r="Y72" s="2"/>
      <c r="Z72" s="31"/>
      <c r="AA72" s="31"/>
    </row>
    <row r="73" spans="1:27">
      <c r="A73" s="1"/>
      <c r="B73" s="1"/>
      <c r="C73" s="1"/>
      <c r="D73" s="3"/>
      <c r="E73" s="53"/>
      <c r="F73" s="2"/>
      <c r="G73" s="2"/>
      <c r="H73" s="3"/>
      <c r="I73" s="2"/>
      <c r="J73" s="1"/>
      <c r="K73" s="2"/>
      <c r="L73" s="31"/>
      <c r="M73" s="2"/>
      <c r="N73" s="3"/>
      <c r="O73" s="32"/>
      <c r="P73" s="33"/>
      <c r="Q73" s="33"/>
      <c r="R73" s="33"/>
      <c r="S73" s="2"/>
      <c r="T73" s="1"/>
      <c r="U73" s="2"/>
      <c r="V73" s="2"/>
      <c r="W73" s="2"/>
      <c r="X73" s="2"/>
      <c r="Y73" s="2"/>
      <c r="Z73" s="31"/>
      <c r="AA73" s="31"/>
    </row>
    <row r="74" spans="1:27">
      <c r="A74" s="1"/>
      <c r="B74" s="1"/>
      <c r="C74" s="1"/>
      <c r="D74" s="3"/>
      <c r="E74" s="53"/>
      <c r="F74" s="2"/>
      <c r="G74" s="2"/>
      <c r="H74" s="3"/>
      <c r="I74" s="2"/>
      <c r="J74" s="1"/>
      <c r="K74" s="2"/>
      <c r="L74" s="31"/>
      <c r="M74" s="2"/>
      <c r="N74" s="3"/>
      <c r="O74" s="32"/>
      <c r="P74" s="33"/>
      <c r="Q74" s="33"/>
      <c r="R74" s="33"/>
      <c r="S74" s="2"/>
      <c r="T74" s="1"/>
      <c r="U74" s="2"/>
      <c r="V74" s="2"/>
      <c r="W74" s="2"/>
      <c r="X74" s="2"/>
      <c r="Y74" s="2"/>
      <c r="Z74" s="31"/>
      <c r="AA74" s="31"/>
    </row>
    <row r="75" spans="1:27">
      <c r="A75" s="1"/>
      <c r="B75" s="1"/>
      <c r="C75" s="1"/>
      <c r="D75" s="3"/>
      <c r="E75" s="53"/>
      <c r="F75" s="2"/>
      <c r="G75" s="2"/>
      <c r="H75" s="3"/>
      <c r="I75" s="2"/>
      <c r="J75" s="1"/>
      <c r="K75" s="2"/>
      <c r="L75" s="31"/>
      <c r="M75" s="2"/>
      <c r="N75" s="3"/>
      <c r="O75" s="32"/>
      <c r="P75" s="33"/>
      <c r="Q75" s="33"/>
      <c r="R75" s="33"/>
      <c r="S75" s="2"/>
      <c r="T75" s="1"/>
      <c r="U75" s="2"/>
      <c r="V75" s="2"/>
      <c r="W75" s="2"/>
      <c r="X75" s="2"/>
      <c r="Y75" s="2"/>
      <c r="Z75" s="31"/>
      <c r="AA75" s="31"/>
    </row>
    <row r="76" spans="1:27">
      <c r="A76" s="1"/>
      <c r="B76" s="1"/>
      <c r="C76" s="1"/>
      <c r="D76" s="3"/>
      <c r="E76" s="53"/>
      <c r="F76" s="2"/>
      <c r="G76" s="2"/>
      <c r="H76" s="3"/>
      <c r="I76" s="2"/>
      <c r="J76" s="1"/>
      <c r="K76" s="2"/>
      <c r="L76" s="31"/>
      <c r="M76" s="2"/>
      <c r="N76" s="3"/>
      <c r="O76" s="32"/>
      <c r="P76" s="33"/>
      <c r="Q76" s="33"/>
      <c r="R76" s="33"/>
      <c r="S76" s="2"/>
      <c r="T76" s="1"/>
      <c r="U76" s="2"/>
      <c r="V76" s="2"/>
      <c r="W76" s="2"/>
      <c r="X76" s="2"/>
      <c r="Y76" s="2"/>
      <c r="Z76" s="31"/>
      <c r="AA76" s="31"/>
    </row>
    <row r="77" spans="1:27">
      <c r="A77" s="1"/>
      <c r="B77" s="1"/>
      <c r="C77" s="1"/>
      <c r="D77" s="3"/>
      <c r="E77" s="53"/>
      <c r="F77" s="2"/>
      <c r="G77" s="2"/>
      <c r="H77" s="3"/>
      <c r="I77" s="2"/>
      <c r="J77" s="1"/>
      <c r="K77" s="2"/>
      <c r="L77" s="31"/>
      <c r="M77" s="2"/>
      <c r="N77" s="3"/>
      <c r="O77" s="32"/>
      <c r="P77" s="33"/>
      <c r="Q77" s="33"/>
      <c r="R77" s="33"/>
      <c r="S77" s="2"/>
      <c r="T77" s="1"/>
      <c r="U77" s="2"/>
      <c r="V77" s="2"/>
      <c r="W77" s="2"/>
      <c r="X77" s="2"/>
      <c r="Y77" s="2"/>
      <c r="Z77" s="31"/>
      <c r="AA77" s="31"/>
    </row>
    <row r="78" spans="1:27">
      <c r="A78" s="1"/>
      <c r="B78" s="1"/>
      <c r="C78" s="1"/>
      <c r="D78" s="3"/>
      <c r="E78" s="53"/>
      <c r="F78" s="2"/>
      <c r="G78" s="2"/>
      <c r="H78" s="3"/>
      <c r="I78" s="2"/>
      <c r="J78" s="1"/>
      <c r="K78" s="2"/>
      <c r="L78" s="31"/>
      <c r="M78" s="2"/>
      <c r="N78" s="3"/>
      <c r="O78" s="32"/>
      <c r="P78" s="33"/>
      <c r="Q78" s="33"/>
      <c r="R78" s="33"/>
      <c r="S78" s="2"/>
      <c r="T78" s="1"/>
      <c r="U78" s="2"/>
      <c r="V78" s="2"/>
      <c r="W78" s="2"/>
      <c r="X78" s="2"/>
      <c r="Y78" s="2"/>
      <c r="Z78" s="31"/>
      <c r="AA78" s="31"/>
    </row>
    <row r="79" spans="1:27">
      <c r="A79" s="1"/>
      <c r="B79" s="1"/>
      <c r="C79" s="1"/>
      <c r="D79" s="3"/>
      <c r="E79" s="53"/>
      <c r="F79" s="2"/>
      <c r="G79" s="2"/>
      <c r="H79" s="3"/>
      <c r="I79" s="2"/>
      <c r="J79" s="1"/>
      <c r="K79" s="2"/>
      <c r="L79" s="31"/>
      <c r="M79" s="2"/>
      <c r="N79" s="3"/>
      <c r="O79" s="32"/>
      <c r="P79" s="33"/>
      <c r="Q79" s="33"/>
      <c r="R79" s="33"/>
      <c r="S79" s="2"/>
      <c r="T79" s="1"/>
      <c r="U79" s="2"/>
      <c r="V79" s="2"/>
      <c r="W79" s="2"/>
      <c r="X79" s="2"/>
      <c r="Y79" s="2"/>
      <c r="Z79" s="31"/>
      <c r="AA79" s="31"/>
    </row>
    <row r="80" spans="1:27">
      <c r="A80" s="1"/>
      <c r="B80" s="1"/>
      <c r="C80" s="1"/>
      <c r="D80" s="3"/>
      <c r="E80" s="53"/>
      <c r="F80" s="2"/>
      <c r="G80" s="2"/>
      <c r="H80" s="3"/>
      <c r="I80" s="2"/>
      <c r="J80" s="1"/>
      <c r="K80" s="2"/>
      <c r="L80" s="31"/>
      <c r="M80" s="2"/>
      <c r="N80" s="3"/>
      <c r="O80" s="32"/>
      <c r="P80" s="33"/>
      <c r="Q80" s="33"/>
      <c r="R80" s="33"/>
      <c r="S80" s="2"/>
      <c r="T80" s="1"/>
      <c r="U80" s="2"/>
      <c r="V80" s="2"/>
      <c r="W80" s="2"/>
      <c r="X80" s="2"/>
      <c r="Y80" s="2"/>
      <c r="Z80" s="31"/>
      <c r="AA80" s="31"/>
    </row>
    <row r="81" spans="1:27">
      <c r="A81" s="1"/>
      <c r="B81" s="1"/>
      <c r="C81" s="1"/>
      <c r="D81" s="3"/>
      <c r="E81" s="53"/>
      <c r="F81" s="2"/>
      <c r="G81" s="2"/>
      <c r="H81" s="3"/>
      <c r="I81" s="2"/>
      <c r="J81" s="1"/>
      <c r="K81" s="2"/>
      <c r="L81" s="31"/>
      <c r="M81" s="2"/>
      <c r="N81" s="3"/>
      <c r="O81" s="32"/>
      <c r="P81" s="33"/>
      <c r="Q81" s="33"/>
      <c r="R81" s="33"/>
      <c r="S81" s="2"/>
      <c r="T81" s="1"/>
      <c r="U81" s="2"/>
      <c r="V81" s="2"/>
      <c r="W81" s="2"/>
      <c r="X81" s="2"/>
      <c r="Y81" s="2"/>
      <c r="Z81" s="31"/>
      <c r="AA81" s="31"/>
    </row>
    <row r="82" spans="1:27">
      <c r="A82" s="1"/>
      <c r="B82" s="1"/>
      <c r="C82" s="1"/>
      <c r="D82" s="3"/>
      <c r="E82" s="53"/>
      <c r="F82" s="2"/>
      <c r="G82" s="2"/>
      <c r="H82" s="3"/>
      <c r="I82" s="2"/>
      <c r="J82" s="1"/>
      <c r="K82" s="2"/>
      <c r="L82" s="31"/>
      <c r="M82" s="2"/>
      <c r="N82" s="3"/>
      <c r="O82" s="32"/>
      <c r="P82" s="33"/>
      <c r="Q82" s="33"/>
      <c r="R82" s="33"/>
      <c r="S82" s="2"/>
      <c r="T82" s="1"/>
      <c r="U82" s="2"/>
      <c r="V82" s="2"/>
      <c r="W82" s="2"/>
      <c r="X82" s="2"/>
      <c r="Y82" s="2"/>
      <c r="Z82" s="31"/>
      <c r="AA82" s="31"/>
    </row>
    <row r="83" spans="1:27">
      <c r="A83" s="1"/>
      <c r="B83" s="1"/>
      <c r="C83" s="1"/>
      <c r="D83" s="3"/>
      <c r="E83" s="53"/>
      <c r="F83" s="2"/>
      <c r="G83" s="2"/>
      <c r="H83" s="3"/>
      <c r="I83" s="2"/>
      <c r="J83" s="1"/>
      <c r="K83" s="2"/>
      <c r="L83" s="31"/>
      <c r="M83" s="2"/>
      <c r="N83" s="3"/>
      <c r="O83" s="32"/>
      <c r="P83" s="33"/>
      <c r="Q83" s="33"/>
      <c r="R83" s="33"/>
      <c r="S83" s="2"/>
      <c r="T83" s="1"/>
      <c r="U83" s="2"/>
      <c r="V83" s="2"/>
      <c r="W83" s="2"/>
      <c r="X83" s="2"/>
      <c r="Y83" s="2"/>
      <c r="Z83" s="31"/>
      <c r="AA83" s="31"/>
    </row>
    <row r="84" spans="1:27">
      <c r="A84" s="1"/>
      <c r="B84" s="1"/>
      <c r="C84" s="1"/>
      <c r="D84" s="3"/>
      <c r="E84" s="53"/>
      <c r="F84" s="2"/>
      <c r="G84" s="2"/>
      <c r="H84" s="3"/>
      <c r="I84" s="2"/>
      <c r="J84" s="1"/>
      <c r="K84" s="2"/>
      <c r="L84" s="31"/>
      <c r="M84" s="2"/>
      <c r="N84" s="3"/>
      <c r="O84" s="32"/>
      <c r="P84" s="33"/>
      <c r="Q84" s="33"/>
      <c r="R84" s="33"/>
      <c r="S84" s="2"/>
      <c r="T84" s="1"/>
      <c r="U84" s="2"/>
      <c r="V84" s="2"/>
      <c r="W84" s="2"/>
      <c r="X84" s="2"/>
      <c r="Y84" s="2"/>
      <c r="Z84" s="31"/>
      <c r="AA84" s="31"/>
    </row>
    <row r="85" spans="1:27">
      <c r="A85" s="1"/>
      <c r="B85" s="1"/>
      <c r="C85" s="1"/>
      <c r="D85" s="3"/>
      <c r="E85" s="53"/>
      <c r="F85" s="2"/>
      <c r="G85" s="2"/>
      <c r="H85" s="3"/>
      <c r="I85" s="2"/>
      <c r="J85" s="1"/>
      <c r="K85" s="2"/>
      <c r="L85" s="31"/>
      <c r="M85" s="2"/>
      <c r="N85" s="3"/>
      <c r="O85" s="32"/>
      <c r="P85" s="33"/>
      <c r="Q85" s="33"/>
      <c r="R85" s="33"/>
      <c r="S85" s="2"/>
      <c r="T85" s="1"/>
      <c r="U85" s="2"/>
      <c r="V85" s="2"/>
      <c r="W85" s="2"/>
      <c r="X85" s="2"/>
      <c r="Y85" s="2"/>
      <c r="Z85" s="31"/>
      <c r="AA85" s="31"/>
    </row>
    <row r="86" spans="1:27">
      <c r="A86" s="1"/>
      <c r="B86" s="1"/>
      <c r="C86" s="1"/>
      <c r="D86" s="3"/>
      <c r="E86" s="53"/>
      <c r="F86" s="2"/>
      <c r="G86" s="2"/>
      <c r="H86" s="3"/>
      <c r="I86" s="2"/>
      <c r="J86" s="1"/>
      <c r="K86" s="2"/>
      <c r="L86" s="31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53"/>
      <c r="F87" s="2"/>
      <c r="G87" s="2"/>
      <c r="H87" s="3"/>
      <c r="I87" s="2"/>
      <c r="J87" s="1"/>
      <c r="K87" s="2"/>
      <c r="L87" s="31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53"/>
      <c r="F88" s="2"/>
      <c r="G88" s="2"/>
      <c r="H88" s="3"/>
      <c r="I88" s="2"/>
      <c r="J88" s="1"/>
      <c r="K88" s="2"/>
      <c r="L88" s="31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53"/>
      <c r="F89" s="2"/>
      <c r="G89" s="2"/>
      <c r="H89" s="3"/>
      <c r="I89" s="2"/>
      <c r="J89" s="1"/>
      <c r="K89" s="2"/>
      <c r="L89" s="31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53"/>
      <c r="F90" s="2"/>
      <c r="G90" s="2"/>
      <c r="H90" s="3"/>
      <c r="I90" s="2"/>
      <c r="J90" s="1"/>
      <c r="K90" s="2"/>
      <c r="L90" s="31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53"/>
      <c r="F91" s="2"/>
      <c r="G91" s="2"/>
      <c r="H91" s="3"/>
      <c r="I91" s="2"/>
      <c r="J91" s="1"/>
      <c r="K91" s="2"/>
      <c r="L91" s="31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53"/>
      <c r="F92" s="2"/>
      <c r="G92" s="2"/>
      <c r="H92" s="3"/>
      <c r="I92" s="2"/>
      <c r="J92" s="1"/>
      <c r="K92" s="2"/>
      <c r="L92" s="31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53"/>
      <c r="F93" s="2"/>
      <c r="G93" s="2"/>
      <c r="H93" s="3"/>
      <c r="I93" s="2"/>
      <c r="J93" s="1"/>
      <c r="K93" s="2"/>
      <c r="L93" s="31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53"/>
      <c r="F94" s="2"/>
      <c r="G94" s="2"/>
      <c r="H94" s="3"/>
      <c r="I94" s="2"/>
      <c r="J94" s="1"/>
      <c r="K94" s="2"/>
      <c r="L94" s="31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53"/>
      <c r="F95" s="2"/>
      <c r="G95" s="2"/>
      <c r="H95" s="3"/>
      <c r="I95" s="2"/>
      <c r="J95" s="1"/>
      <c r="K95" s="2"/>
      <c r="L95" s="31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53"/>
      <c r="F96" s="2"/>
      <c r="G96" s="2"/>
      <c r="H96" s="3"/>
      <c r="I96" s="2"/>
      <c r="J96" s="1"/>
      <c r="K96" s="2"/>
      <c r="L96" s="31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53"/>
      <c r="F97" s="2"/>
      <c r="G97" s="2"/>
      <c r="H97" s="3"/>
      <c r="I97" s="2"/>
      <c r="J97" s="1"/>
      <c r="K97" s="2"/>
      <c r="L97" s="31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53"/>
      <c r="F98" s="2"/>
      <c r="G98" s="2"/>
      <c r="H98" s="3"/>
      <c r="I98" s="2"/>
      <c r="J98" s="1"/>
      <c r="K98" s="2"/>
      <c r="L98" s="31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53"/>
      <c r="F99" s="2"/>
      <c r="G99" s="2"/>
      <c r="H99" s="3"/>
      <c r="I99" s="2"/>
      <c r="J99" s="1"/>
      <c r="K99" s="2"/>
      <c r="L99" s="31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53"/>
      <c r="F100" s="2"/>
      <c r="G100" s="2"/>
      <c r="H100" s="3"/>
      <c r="I100" s="2"/>
      <c r="J100" s="1"/>
      <c r="K100" s="2"/>
      <c r="L100" s="31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53"/>
      <c r="F101" s="2"/>
      <c r="G101" s="2"/>
      <c r="H101" s="3"/>
      <c r="I101" s="2"/>
      <c r="J101" s="1"/>
      <c r="K101" s="2"/>
      <c r="L101" s="31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53"/>
      <c r="F102" s="2"/>
      <c r="G102" s="2"/>
      <c r="H102" s="3"/>
      <c r="I102" s="2"/>
      <c r="J102" s="1"/>
      <c r="K102" s="2"/>
      <c r="L102" s="31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53"/>
      <c r="F103" s="2"/>
      <c r="G103" s="2"/>
      <c r="H103" s="3"/>
      <c r="I103" s="2"/>
      <c r="J103" s="1"/>
      <c r="K103" s="2"/>
      <c r="L103" s="31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53"/>
      <c r="F104" s="2"/>
      <c r="G104" s="2"/>
      <c r="H104" s="3"/>
      <c r="I104" s="2"/>
      <c r="J104" s="1"/>
      <c r="K104" s="2"/>
      <c r="L104" s="31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53"/>
      <c r="F105" s="2"/>
      <c r="G105" s="2"/>
      <c r="H105" s="3"/>
      <c r="I105" s="2"/>
      <c r="J105" s="1"/>
      <c r="K105" s="2"/>
      <c r="L105" s="31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53"/>
      <c r="F106" s="2"/>
      <c r="G106" s="2"/>
      <c r="H106" s="3"/>
      <c r="I106" s="2"/>
      <c r="J106" s="1"/>
      <c r="K106" s="2"/>
      <c r="L106" s="3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53"/>
      <c r="F107" s="2"/>
      <c r="G107" s="2"/>
      <c r="H107" s="3"/>
      <c r="I107" s="2"/>
      <c r="J107" s="1"/>
      <c r="K107" s="2"/>
      <c r="L107" s="3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53"/>
      <c r="F108" s="2"/>
      <c r="G108" s="2"/>
      <c r="H108" s="3"/>
      <c r="I108" s="2"/>
      <c r="J108" s="1"/>
      <c r="K108" s="2"/>
      <c r="L108" s="3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53"/>
      <c r="F109" s="2"/>
      <c r="G109" s="2"/>
      <c r="H109" s="3"/>
      <c r="I109" s="2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53"/>
      <c r="F110" s="2"/>
      <c r="G110" s="2"/>
      <c r="H110" s="3"/>
      <c r="I110" s="2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53"/>
      <c r="F111" s="2"/>
      <c r="G111" s="2"/>
      <c r="H111" s="3"/>
      <c r="I111" s="2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53"/>
      <c r="F112" s="2"/>
      <c r="G112" s="2"/>
      <c r="H112" s="3"/>
      <c r="I112" s="2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53"/>
      <c r="F113" s="2"/>
      <c r="G113" s="2"/>
      <c r="H113" s="3"/>
      <c r="I113" s="2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53"/>
      <c r="F114" s="2"/>
      <c r="G114" s="2"/>
      <c r="H114" s="3"/>
      <c r="I114" s="2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53"/>
      <c r="F115" s="2"/>
      <c r="G115" s="2"/>
      <c r="H115" s="3"/>
      <c r="I115" s="2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53"/>
      <c r="F116" s="2"/>
      <c r="G116" s="2"/>
      <c r="H116" s="3"/>
      <c r="I116" s="2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53"/>
      <c r="F117" s="2"/>
      <c r="G117" s="2"/>
      <c r="H117" s="3"/>
      <c r="I117" s="2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53"/>
      <c r="F118" s="2"/>
      <c r="G118" s="2"/>
      <c r="H118" s="3"/>
      <c r="I118" s="2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53"/>
      <c r="F119" s="2"/>
      <c r="G119" s="2"/>
      <c r="H119" s="3"/>
      <c r="I119" s="2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53"/>
      <c r="F120" s="2"/>
      <c r="G120" s="2"/>
      <c r="H120" s="3"/>
      <c r="I120" s="2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53"/>
      <c r="F121" s="2"/>
      <c r="G121" s="2"/>
      <c r="H121" s="3"/>
      <c r="I121" s="2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53"/>
      <c r="F122" s="2"/>
      <c r="G122" s="2"/>
      <c r="H122" s="3"/>
      <c r="I122" s="2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53"/>
      <c r="F123" s="2"/>
      <c r="G123" s="2"/>
      <c r="H123" s="3"/>
      <c r="I123" s="2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53"/>
      <c r="F124" s="2"/>
      <c r="G124" s="2"/>
      <c r="H124" s="3"/>
      <c r="I124" s="2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53"/>
      <c r="F125" s="2"/>
      <c r="G125" s="2"/>
      <c r="H125" s="3"/>
      <c r="I125" s="2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53"/>
      <c r="F126" s="2"/>
      <c r="G126" s="2"/>
      <c r="H126" s="3"/>
      <c r="I126" s="2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53"/>
      <c r="F127" s="2"/>
      <c r="G127" s="2"/>
      <c r="H127" s="3"/>
      <c r="I127" s="2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53"/>
      <c r="F128" s="2"/>
      <c r="G128" s="2"/>
      <c r="H128" s="3"/>
      <c r="I128" s="2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53"/>
      <c r="F129" s="2"/>
      <c r="G129" s="2"/>
      <c r="H129" s="3"/>
      <c r="I129" s="2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53"/>
      <c r="F130" s="2"/>
      <c r="G130" s="2"/>
      <c r="H130" s="3"/>
      <c r="I130" s="2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53"/>
      <c r="F131" s="2"/>
      <c r="G131" s="2"/>
      <c r="H131" s="3"/>
      <c r="I131" s="2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53"/>
      <c r="F132" s="2"/>
      <c r="G132" s="2"/>
      <c r="H132" s="3"/>
      <c r="I132" s="2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53"/>
      <c r="F133" s="2"/>
      <c r="G133" s="2"/>
      <c r="H133" s="3"/>
      <c r="I133" s="2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53"/>
      <c r="F134" s="2"/>
      <c r="G134" s="2"/>
      <c r="H134" s="3"/>
      <c r="I134" s="2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53"/>
      <c r="F135" s="2"/>
      <c r="G135" s="2"/>
      <c r="H135" s="3"/>
      <c r="I135" s="2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53"/>
      <c r="F136" s="2"/>
      <c r="G136" s="2"/>
      <c r="H136" s="3"/>
      <c r="I136" s="2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53"/>
      <c r="F137" s="2"/>
      <c r="G137" s="2"/>
      <c r="H137" s="3"/>
      <c r="I137" s="2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53"/>
      <c r="F138" s="2"/>
      <c r="G138" s="2"/>
      <c r="H138" s="3"/>
      <c r="I138" s="2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53"/>
      <c r="F139" s="2"/>
      <c r="G139" s="2"/>
      <c r="H139" s="3"/>
      <c r="I139" s="2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53"/>
      <c r="F140" s="2"/>
      <c r="G140" s="2"/>
      <c r="H140" s="3"/>
      <c r="I140" s="2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53"/>
      <c r="F141" s="2"/>
      <c r="G141" s="2"/>
      <c r="H141" s="3"/>
      <c r="I141" s="2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53"/>
      <c r="F142" s="2"/>
      <c r="G142" s="2"/>
      <c r="H142" s="3"/>
      <c r="I142" s="2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53"/>
      <c r="F143" s="2"/>
      <c r="G143" s="2"/>
      <c r="H143" s="3"/>
      <c r="I143" s="2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53"/>
      <c r="F144" s="2"/>
      <c r="G144" s="2"/>
      <c r="H144" s="3"/>
      <c r="I144" s="2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53"/>
      <c r="F145" s="2"/>
      <c r="G145" s="2"/>
      <c r="H145" s="3"/>
      <c r="I145" s="2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53"/>
      <c r="F146" s="2"/>
      <c r="G146" s="2"/>
      <c r="H146" s="3"/>
      <c r="I146" s="2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53"/>
      <c r="F147" s="2"/>
      <c r="G147" s="2"/>
      <c r="H147" s="3"/>
      <c r="I147" s="2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53"/>
      <c r="F148" s="2"/>
      <c r="G148" s="2"/>
      <c r="H148" s="3"/>
      <c r="I148" s="2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53"/>
      <c r="F149" s="2"/>
      <c r="G149" s="2"/>
      <c r="H149" s="3"/>
      <c r="I149" s="2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53"/>
      <c r="F150" s="2"/>
      <c r="G150" s="2"/>
      <c r="H150" s="3"/>
      <c r="I150" s="2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53"/>
      <c r="F151" s="2"/>
      <c r="G151" s="2"/>
      <c r="H151" s="3"/>
      <c r="I151" s="2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53"/>
      <c r="F152" s="2"/>
      <c r="G152" s="2"/>
      <c r="H152" s="3"/>
      <c r="I152" s="2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53"/>
      <c r="F153" s="2"/>
      <c r="G153" s="2"/>
      <c r="H153" s="3"/>
      <c r="I153" s="2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53"/>
      <c r="F154" s="2"/>
      <c r="G154" s="2"/>
      <c r="H154" s="3"/>
      <c r="I154" s="2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53"/>
      <c r="F155" s="2"/>
      <c r="G155" s="2"/>
      <c r="H155" s="3"/>
      <c r="I155" s="2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53"/>
      <c r="F156" s="2"/>
      <c r="G156" s="2"/>
      <c r="H156" s="3"/>
      <c r="I156" s="2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53"/>
      <c r="F157" s="2"/>
      <c r="G157" s="2"/>
      <c r="H157" s="3"/>
      <c r="I157" s="2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53"/>
      <c r="F158" s="2"/>
      <c r="G158" s="2"/>
      <c r="H158" s="3"/>
      <c r="I158" s="2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53"/>
      <c r="F159" s="2"/>
      <c r="G159" s="2"/>
      <c r="H159" s="3"/>
      <c r="I159" s="2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53"/>
      <c r="F160" s="2"/>
      <c r="G160" s="2"/>
      <c r="H160" s="3"/>
      <c r="I160" s="2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53"/>
      <c r="F161" s="2"/>
      <c r="G161" s="2"/>
      <c r="H161" s="3"/>
      <c r="I161" s="2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53"/>
      <c r="F162" s="2"/>
      <c r="G162" s="2"/>
      <c r="H162" s="3"/>
      <c r="I162" s="2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53"/>
      <c r="F163" s="2"/>
      <c r="G163" s="2"/>
      <c r="H163" s="3"/>
      <c r="I163" s="2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53"/>
      <c r="F164" s="2"/>
      <c r="G164" s="2"/>
      <c r="H164" s="3"/>
      <c r="I164" s="2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53"/>
      <c r="F165" s="2"/>
      <c r="G165" s="2"/>
      <c r="H165" s="3"/>
      <c r="I165" s="2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53"/>
      <c r="F166" s="2"/>
      <c r="G166" s="2"/>
      <c r="H166" s="3"/>
      <c r="I166" s="2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53"/>
      <c r="F167" s="2"/>
      <c r="G167" s="2"/>
      <c r="H167" s="3"/>
      <c r="I167" s="2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53"/>
      <c r="F168" s="2"/>
      <c r="G168" s="2"/>
      <c r="H168" s="3"/>
      <c r="I168" s="2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53"/>
      <c r="F169" s="2"/>
      <c r="G169" s="2"/>
      <c r="H169" s="3"/>
      <c r="I169" s="2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53"/>
      <c r="F170" s="2"/>
      <c r="G170" s="2"/>
      <c r="H170" s="3"/>
      <c r="I170" s="2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53"/>
      <c r="F171" s="2"/>
      <c r="G171" s="2"/>
      <c r="H171" s="3"/>
      <c r="I171" s="2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53"/>
      <c r="F172" s="2"/>
      <c r="G172" s="2"/>
      <c r="H172" s="3"/>
      <c r="I172" s="2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53"/>
      <c r="F173" s="2"/>
      <c r="G173" s="2"/>
      <c r="H173" s="3"/>
      <c r="I173" s="2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53"/>
      <c r="F174" s="2"/>
      <c r="G174" s="2"/>
      <c r="H174" s="3"/>
      <c r="I174" s="2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53"/>
      <c r="F175" s="2"/>
      <c r="G175" s="2"/>
      <c r="H175" s="3"/>
      <c r="I175" s="2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53"/>
      <c r="F176" s="2"/>
      <c r="G176" s="2"/>
      <c r="H176" s="3"/>
      <c r="I176" s="2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53"/>
      <c r="F177" s="2"/>
      <c r="G177" s="2"/>
      <c r="H177" s="3"/>
      <c r="I177" s="2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53"/>
      <c r="F178" s="2"/>
      <c r="G178" s="2"/>
      <c r="H178" s="3"/>
      <c r="I178" s="2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53"/>
      <c r="F179" s="2"/>
      <c r="G179" s="2"/>
      <c r="H179" s="3"/>
      <c r="I179" s="2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53"/>
      <c r="F180" s="2"/>
      <c r="G180" s="2"/>
      <c r="H180" s="3"/>
      <c r="I180" s="2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53"/>
      <c r="F181" s="2"/>
      <c r="G181" s="2"/>
      <c r="H181" s="3"/>
      <c r="I181" s="2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53"/>
      <c r="F182" s="2"/>
      <c r="G182" s="2"/>
      <c r="H182" s="3"/>
      <c r="I182" s="2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53"/>
      <c r="F183" s="2"/>
      <c r="G183" s="2"/>
      <c r="H183" s="3"/>
      <c r="I183" s="2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53"/>
      <c r="F184" s="2"/>
      <c r="G184" s="2"/>
      <c r="H184" s="3"/>
      <c r="I184" s="2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53"/>
      <c r="F185" s="2"/>
      <c r="G185" s="2"/>
      <c r="H185" s="3"/>
      <c r="I185" s="2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53"/>
      <c r="F186" s="2"/>
      <c r="G186" s="2"/>
      <c r="H186" s="3"/>
      <c r="I186" s="2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53"/>
      <c r="F187" s="2"/>
      <c r="G187" s="2"/>
      <c r="H187" s="3"/>
      <c r="I187" s="2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53"/>
      <c r="F188" s="2"/>
      <c r="G188" s="2"/>
      <c r="H188" s="3"/>
      <c r="I188" s="2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53"/>
      <c r="F189" s="2"/>
      <c r="G189" s="2"/>
      <c r="H189" s="3"/>
      <c r="I189" s="2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53"/>
      <c r="F190" s="2"/>
      <c r="G190" s="2"/>
      <c r="H190" s="3"/>
      <c r="I190" s="2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53"/>
      <c r="F191" s="2"/>
      <c r="G191" s="2"/>
      <c r="H191" s="3"/>
      <c r="I191" s="2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53"/>
      <c r="F192" s="2"/>
      <c r="G192" s="2"/>
      <c r="H192" s="3"/>
      <c r="I192" s="2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53"/>
      <c r="F193" s="2"/>
      <c r="G193" s="2"/>
      <c r="H193" s="3"/>
      <c r="I193" s="2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53"/>
      <c r="F194" s="2"/>
      <c r="G194" s="2"/>
      <c r="H194" s="3"/>
      <c r="I194" s="2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53"/>
      <c r="F195" s="2"/>
      <c r="G195" s="2"/>
      <c r="H195" s="3"/>
      <c r="I195" s="2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53"/>
      <c r="F196" s="2"/>
      <c r="G196" s="2"/>
      <c r="H196" s="3"/>
      <c r="I196" s="2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53"/>
      <c r="F197" s="2"/>
      <c r="G197" s="2"/>
      <c r="H197" s="3"/>
      <c r="I197" s="2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53"/>
      <c r="F198" s="2"/>
      <c r="G198" s="2"/>
      <c r="H198" s="3"/>
      <c r="I198" s="2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53"/>
      <c r="F199" s="2"/>
      <c r="G199" s="2"/>
      <c r="H199" s="3"/>
      <c r="I199" s="2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53"/>
      <c r="F200" s="2"/>
      <c r="G200" s="2"/>
      <c r="H200" s="3"/>
      <c r="I200" s="2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53"/>
      <c r="F201" s="2"/>
      <c r="G201" s="2"/>
      <c r="H201" s="3"/>
      <c r="I201" s="2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1">
    <mergeCell ref="A1:E1"/>
    <mergeCell ref="A2:R2"/>
    <mergeCell ref="P3:R3"/>
    <mergeCell ref="T3:V3"/>
    <mergeCell ref="W3:Y3"/>
    <mergeCell ref="A5:E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4" customWidth="1"/>
    <col min="2" max="2" width="5.08333333333333" customWidth="1"/>
    <col min="3" max="3" width="5.08333333333333" hidden="1" customWidth="1"/>
    <col min="4" max="4" width="19.0833333333333" customWidth="1"/>
    <col min="5" max="5" width="10.5" customWidth="1"/>
    <col min="6" max="6" width="9" customWidth="1"/>
    <col min="7" max="7" width="5.75" customWidth="1"/>
    <col min="8" max="8" width="19.75" customWidth="1"/>
    <col min="9" max="9" width="15" customWidth="1"/>
    <col min="10" max="10" width="6.25" customWidth="1"/>
    <col min="11" max="11" width="7.25" customWidth="1"/>
    <col min="12" max="12" width="8.83333333333333" customWidth="1"/>
    <col min="13" max="13" width="14.3333333333333" customWidth="1"/>
    <col min="14" max="14" width="12.8333333333333" customWidth="1"/>
    <col min="15" max="15" width="16.25" customWidth="1"/>
    <col min="16" max="16" width="14.0833333333333" customWidth="1"/>
    <col min="17" max="17" width="18.5" customWidth="1"/>
    <col min="18" max="18" width="20.8333333333333" customWidth="1"/>
    <col min="19" max="25" width="9.08333333333333" hidden="1" customWidth="1"/>
    <col min="26" max="26" width="10.75" hidden="1" customWidth="1"/>
    <col min="27" max="27" width="11.3333333333333" hidden="1" customWidth="1"/>
  </cols>
  <sheetData>
    <row r="1" spans="1:27">
      <c r="A1" s="1" t="s">
        <v>0</v>
      </c>
      <c r="B1" s="1"/>
      <c r="C1" s="1"/>
      <c r="D1" s="3"/>
      <c r="E1" s="1"/>
      <c r="F1" s="2"/>
      <c r="G1" s="2"/>
      <c r="H1" s="3"/>
      <c r="I1" s="2"/>
      <c r="J1" s="1"/>
      <c r="K1" s="2"/>
      <c r="L1" s="31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2.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4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37" t="s">
        <v>12</v>
      </c>
      <c r="M3" s="11" t="s">
        <v>13</v>
      </c>
      <c r="N3" s="11" t="s">
        <v>14</v>
      </c>
      <c r="O3" s="38" t="s">
        <v>15</v>
      </c>
      <c r="P3" s="37" t="s">
        <v>16</v>
      </c>
      <c r="Q3" s="37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37"/>
      <c r="M4" s="11"/>
      <c r="N4" s="15"/>
      <c r="O4" s="38"/>
      <c r="P4" s="37" t="s">
        <v>21</v>
      </c>
      <c r="Q4" s="37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8.5" customHeight="1" spans="1:27">
      <c r="A5" s="95" t="s">
        <v>33</v>
      </c>
      <c r="B5" s="96"/>
      <c r="C5" s="96"/>
      <c r="D5" s="96"/>
      <c r="E5" s="97"/>
      <c r="F5" s="98"/>
      <c r="G5" s="98"/>
      <c r="H5" s="99"/>
      <c r="I5" s="99"/>
      <c r="J5" s="99"/>
      <c r="K5" s="99"/>
      <c r="L5" s="289">
        <f>SUM(L6:L7)</f>
        <v>120000</v>
      </c>
      <c r="M5" s="292"/>
      <c r="N5" s="292"/>
      <c r="O5" s="292"/>
      <c r="P5" s="289">
        <f>SUM(P6:P7)</f>
        <v>120000</v>
      </c>
      <c r="Q5" s="289">
        <f>SUM(Q6:Q7)</f>
        <v>120000</v>
      </c>
      <c r="R5" s="289">
        <f>SUM(R6:R7)</f>
        <v>0</v>
      </c>
      <c r="S5" s="48"/>
      <c r="T5" s="36"/>
      <c r="U5" s="429">
        <v>1146</v>
      </c>
      <c r="V5" s="46"/>
      <c r="W5" s="46">
        <f>600*0.4</f>
        <v>240</v>
      </c>
      <c r="X5" s="46">
        <f>800*0.4</f>
        <v>320</v>
      </c>
      <c r="Y5" s="46">
        <v>640</v>
      </c>
      <c r="Z5" s="52">
        <f>SUM(T5*W5+U5*X5+V5*Y5)</f>
        <v>366720</v>
      </c>
      <c r="AA5" s="52">
        <f>SUM(T5*W5+U5*X5+V5*Y5-P5)</f>
        <v>246720</v>
      </c>
    </row>
    <row r="6" ht="28.5" customHeight="1" spans="1:27">
      <c r="A6" s="46">
        <v>1</v>
      </c>
      <c r="B6" s="87" t="s">
        <v>58</v>
      </c>
      <c r="C6" s="87"/>
      <c r="D6" s="11" t="s">
        <v>33</v>
      </c>
      <c r="E6" s="110" t="s">
        <v>154</v>
      </c>
      <c r="F6" s="2"/>
      <c r="G6" s="26" t="s">
        <v>62</v>
      </c>
      <c r="H6" s="110" t="s">
        <v>154</v>
      </c>
      <c r="I6" s="46" t="s">
        <v>345</v>
      </c>
      <c r="J6" s="46">
        <v>10000</v>
      </c>
      <c r="K6" s="51">
        <v>8</v>
      </c>
      <c r="L6" s="278">
        <f>J6*K6</f>
        <v>80000</v>
      </c>
      <c r="M6" s="26" t="s">
        <v>65</v>
      </c>
      <c r="N6" s="26"/>
      <c r="O6" s="129">
        <v>43556</v>
      </c>
      <c r="P6" s="290">
        <f>SUM(L6)</f>
        <v>80000</v>
      </c>
      <c r="Q6" s="290">
        <v>80000</v>
      </c>
      <c r="R6" s="290"/>
      <c r="S6" s="46"/>
      <c r="T6" s="1"/>
      <c r="U6" s="2"/>
      <c r="V6" s="2"/>
      <c r="W6" s="2"/>
      <c r="X6" s="2"/>
      <c r="Y6" s="2"/>
      <c r="Z6" s="31"/>
      <c r="AA6" s="31"/>
    </row>
    <row r="7" ht="28.5" customHeight="1" spans="1:27">
      <c r="A7" s="46">
        <v>2</v>
      </c>
      <c r="B7" s="87" t="s">
        <v>58</v>
      </c>
      <c r="C7" s="87"/>
      <c r="D7" s="11" t="s">
        <v>33</v>
      </c>
      <c r="E7" s="205" t="s">
        <v>336</v>
      </c>
      <c r="F7" s="26" t="s">
        <v>170</v>
      </c>
      <c r="G7" s="26" t="s">
        <v>174</v>
      </c>
      <c r="H7" s="205" t="s">
        <v>346</v>
      </c>
      <c r="I7" s="46" t="s">
        <v>290</v>
      </c>
      <c r="J7" s="46">
        <v>4000</v>
      </c>
      <c r="K7" s="51">
        <v>10</v>
      </c>
      <c r="L7" s="278">
        <f>J7*K7</f>
        <v>40000</v>
      </c>
      <c r="M7" s="26" t="s">
        <v>197</v>
      </c>
      <c r="N7" s="26"/>
      <c r="O7" s="129">
        <v>43678</v>
      </c>
      <c r="P7" s="290">
        <f>SUM(L7)</f>
        <v>40000</v>
      </c>
      <c r="Q7" s="290">
        <v>40000</v>
      </c>
      <c r="R7" s="290"/>
      <c r="S7" s="46"/>
      <c r="T7" s="1"/>
      <c r="U7" s="2"/>
      <c r="V7" s="2"/>
      <c r="W7" s="2"/>
      <c r="X7" s="2"/>
      <c r="Y7" s="2"/>
      <c r="Z7" s="31"/>
      <c r="AA7" s="31"/>
    </row>
    <row r="8" spans="1:27">
      <c r="A8" s="1"/>
      <c r="B8" s="1"/>
      <c r="C8" s="1"/>
      <c r="D8" s="3"/>
      <c r="E8" s="2"/>
      <c r="F8" s="2"/>
      <c r="G8" s="2"/>
      <c r="H8" s="3"/>
      <c r="I8" s="2"/>
      <c r="J8" s="1"/>
      <c r="K8" s="2"/>
      <c r="L8" s="31"/>
      <c r="M8" s="2"/>
      <c r="N8" s="3"/>
      <c r="O8" s="32"/>
      <c r="P8" s="33"/>
      <c r="Q8" s="33"/>
      <c r="R8" s="33"/>
      <c r="S8" s="2"/>
      <c r="T8" s="1"/>
      <c r="U8" s="2"/>
      <c r="V8" s="2"/>
      <c r="W8" s="2"/>
      <c r="X8" s="2"/>
      <c r="Y8" s="2"/>
      <c r="Z8" s="31"/>
      <c r="AA8" s="31"/>
    </row>
    <row r="9" spans="1:27">
      <c r="A9" s="1"/>
      <c r="B9" s="1"/>
      <c r="C9" s="1"/>
      <c r="D9" s="3"/>
      <c r="E9" s="2"/>
      <c r="F9" s="2"/>
      <c r="G9" s="2"/>
      <c r="H9" s="3"/>
      <c r="I9" s="2"/>
      <c r="J9" s="1"/>
      <c r="K9" s="2"/>
      <c r="L9" s="31"/>
      <c r="M9" s="2"/>
      <c r="N9" s="3"/>
      <c r="O9" s="32"/>
      <c r="P9" s="33"/>
      <c r="Q9" s="33"/>
      <c r="R9" s="33"/>
      <c r="S9" s="2"/>
      <c r="T9" s="1"/>
      <c r="U9" s="2"/>
      <c r="V9" s="2"/>
      <c r="W9" s="2"/>
      <c r="X9" s="2"/>
      <c r="Y9" s="2"/>
      <c r="Z9" s="31"/>
      <c r="AA9" s="31"/>
    </row>
    <row r="10" spans="1:27">
      <c r="A10" s="1"/>
      <c r="B10" s="1"/>
      <c r="C10" s="1"/>
      <c r="D10" s="3"/>
      <c r="E10" s="2"/>
      <c r="F10" s="2"/>
      <c r="G10" s="2"/>
      <c r="H10" s="3"/>
      <c r="I10" s="2"/>
      <c r="J10" s="1"/>
      <c r="K10" s="2"/>
      <c r="L10" s="31"/>
      <c r="M10" s="2"/>
      <c r="N10" s="3"/>
      <c r="O10" s="32"/>
      <c r="P10" s="33"/>
      <c r="Q10" s="33"/>
      <c r="R10" s="33"/>
      <c r="S10" s="2"/>
      <c r="T10" s="1"/>
      <c r="U10" s="2"/>
      <c r="V10" s="2"/>
      <c r="W10" s="2"/>
      <c r="X10" s="2"/>
      <c r="Y10" s="2"/>
      <c r="Z10" s="31"/>
      <c r="AA10" s="31"/>
    </row>
    <row r="11" spans="1:27">
      <c r="A11" s="1"/>
      <c r="B11" s="1"/>
      <c r="C11" s="1"/>
      <c r="D11" s="3"/>
      <c r="E11" s="2"/>
      <c r="F11" s="2"/>
      <c r="G11" s="2"/>
      <c r="H11" s="3"/>
      <c r="I11" s="2"/>
      <c r="J11" s="1"/>
      <c r="K11" s="2"/>
      <c r="L11" s="31"/>
      <c r="M11" s="2"/>
      <c r="N11" s="3"/>
      <c r="O11" s="32"/>
      <c r="P11" s="33"/>
      <c r="Q11" s="33"/>
      <c r="R11" s="33"/>
      <c r="S11" s="2"/>
      <c r="T11" s="1"/>
      <c r="U11" s="2"/>
      <c r="V11" s="2"/>
      <c r="W11" s="2"/>
      <c r="X11" s="2"/>
      <c r="Y11" s="2"/>
      <c r="Z11" s="31"/>
      <c r="AA11" s="31"/>
    </row>
    <row r="12" spans="1:27">
      <c r="A12" s="1"/>
      <c r="B12" s="1"/>
      <c r="C12" s="1"/>
      <c r="D12" s="3"/>
      <c r="E12" s="2"/>
      <c r="F12" s="2"/>
      <c r="G12" s="2"/>
      <c r="H12" s="3"/>
      <c r="I12" s="2"/>
      <c r="J12" s="1"/>
      <c r="K12" s="2"/>
      <c r="L12" s="31"/>
      <c r="M12" s="2"/>
      <c r="N12" s="3"/>
      <c r="O12" s="32"/>
      <c r="P12" s="33"/>
      <c r="Q12" s="33"/>
      <c r="R12" s="33"/>
      <c r="S12" s="2"/>
      <c r="T12" s="1"/>
      <c r="U12" s="2"/>
      <c r="V12" s="2"/>
      <c r="W12" s="2"/>
      <c r="X12" s="2"/>
      <c r="Y12" s="2"/>
      <c r="Z12" s="31"/>
      <c r="AA12" s="31"/>
    </row>
    <row r="13" spans="1:27">
      <c r="A13" s="1"/>
      <c r="B13" s="1"/>
      <c r="C13" s="1"/>
      <c r="D13" s="3"/>
      <c r="E13" s="2"/>
      <c r="F13" s="2"/>
      <c r="G13" s="2"/>
      <c r="H13" s="3"/>
      <c r="I13" s="2"/>
      <c r="J13" s="1"/>
      <c r="K13" s="2"/>
      <c r="L13" s="31"/>
      <c r="M13" s="2"/>
      <c r="N13" s="3"/>
      <c r="O13" s="32"/>
      <c r="P13" s="33"/>
      <c r="Q13" s="33"/>
      <c r="R13" s="33"/>
      <c r="S13" s="2"/>
      <c r="T13" s="1"/>
      <c r="U13" s="2"/>
      <c r="V13" s="2"/>
      <c r="W13" s="2"/>
      <c r="X13" s="2"/>
      <c r="Y13" s="2"/>
      <c r="Z13" s="31"/>
      <c r="AA13" s="31"/>
    </row>
    <row r="14" spans="1:27">
      <c r="A14" s="1"/>
      <c r="B14" s="1"/>
      <c r="C14" s="1"/>
      <c r="D14" s="3"/>
      <c r="E14" s="2"/>
      <c r="F14" s="2"/>
      <c r="G14" s="2"/>
      <c r="H14" s="3"/>
      <c r="I14" s="2"/>
      <c r="J14" s="1"/>
      <c r="K14" s="2"/>
      <c r="L14" s="31"/>
      <c r="M14" s="2"/>
      <c r="N14" s="3"/>
      <c r="O14" s="32"/>
      <c r="P14" s="33"/>
      <c r="Q14" s="33"/>
      <c r="R14" s="33"/>
      <c r="S14" s="2"/>
      <c r="T14" s="1"/>
      <c r="U14" s="2"/>
      <c r="V14" s="2"/>
      <c r="W14" s="2"/>
      <c r="X14" s="2"/>
      <c r="Y14" s="2"/>
      <c r="Z14" s="31"/>
      <c r="AA14" s="31"/>
    </row>
    <row r="15" spans="1:27">
      <c r="A15" s="1"/>
      <c r="B15" s="1"/>
      <c r="C15" s="1"/>
      <c r="D15" s="3"/>
      <c r="E15" s="2"/>
      <c r="F15" s="2"/>
      <c r="G15" s="2"/>
      <c r="H15" s="3"/>
      <c r="I15" s="2"/>
      <c r="J15" s="1"/>
      <c r="K15" s="2"/>
      <c r="L15" s="31"/>
      <c r="M15" s="2"/>
      <c r="N15" s="3"/>
      <c r="O15" s="32"/>
      <c r="P15" s="33"/>
      <c r="Q15" s="33"/>
      <c r="R15" s="33"/>
      <c r="S15" s="2"/>
      <c r="T15" s="1"/>
      <c r="U15" s="2"/>
      <c r="V15" s="2"/>
      <c r="W15" s="2"/>
      <c r="X15" s="2"/>
      <c r="Y15" s="2"/>
      <c r="Z15" s="31"/>
      <c r="AA15" s="31"/>
    </row>
    <row r="16" spans="1:27">
      <c r="A16" s="1"/>
      <c r="B16" s="1"/>
      <c r="C16" s="1"/>
      <c r="D16" s="3"/>
      <c r="E16" s="2"/>
      <c r="F16" s="2"/>
      <c r="G16" s="2"/>
      <c r="H16" s="3"/>
      <c r="I16" s="2"/>
      <c r="J16" s="1"/>
      <c r="K16" s="2"/>
      <c r="L16" s="31"/>
      <c r="M16" s="2"/>
      <c r="N16" s="3"/>
      <c r="O16" s="32"/>
      <c r="P16" s="33"/>
      <c r="Q16" s="33"/>
      <c r="R16" s="33"/>
      <c r="S16" s="2"/>
      <c r="T16" s="1"/>
      <c r="U16" s="2"/>
      <c r="V16" s="2"/>
      <c r="W16" s="2"/>
      <c r="X16" s="2"/>
      <c r="Y16" s="2"/>
      <c r="Z16" s="31"/>
      <c r="AA16" s="31"/>
    </row>
    <row r="17" spans="1:27">
      <c r="A17" s="1"/>
      <c r="B17" s="1"/>
      <c r="C17" s="1"/>
      <c r="D17" s="3"/>
      <c r="E17" s="2"/>
      <c r="F17" s="2"/>
      <c r="G17" s="2"/>
      <c r="H17" s="3"/>
      <c r="I17" s="2"/>
      <c r="J17" s="1"/>
      <c r="K17" s="2"/>
      <c r="L17" s="31"/>
      <c r="M17" s="2"/>
      <c r="N17" s="3"/>
      <c r="O17" s="32"/>
      <c r="P17" s="33"/>
      <c r="Q17" s="33"/>
      <c r="R17" s="33"/>
      <c r="S17" s="2"/>
      <c r="T17" s="1"/>
      <c r="U17" s="2"/>
      <c r="V17" s="2"/>
      <c r="W17" s="2"/>
      <c r="X17" s="2"/>
      <c r="Y17" s="2"/>
      <c r="Z17" s="31"/>
      <c r="AA17" s="31"/>
    </row>
    <row r="18" spans="1:27">
      <c r="A18" s="1"/>
      <c r="B18" s="1"/>
      <c r="C18" s="1"/>
      <c r="D18" s="3"/>
      <c r="E18" s="2"/>
      <c r="F18" s="2"/>
      <c r="G18" s="2"/>
      <c r="H18" s="3"/>
      <c r="I18" s="2"/>
      <c r="J18" s="1"/>
      <c r="K18" s="2"/>
      <c r="L18" s="31"/>
      <c r="M18" s="2"/>
      <c r="N18" s="3"/>
      <c r="O18" s="32"/>
      <c r="P18" s="33"/>
      <c r="Q18" s="33"/>
      <c r="R18" s="33"/>
      <c r="S18" s="2"/>
      <c r="T18" s="1"/>
      <c r="U18" s="2"/>
      <c r="V18" s="2"/>
      <c r="W18" s="2"/>
      <c r="X18" s="2"/>
      <c r="Y18" s="2"/>
      <c r="Z18" s="31"/>
      <c r="AA18" s="31"/>
    </row>
    <row r="19" spans="1:27">
      <c r="A19" s="1"/>
      <c r="B19" s="1"/>
      <c r="C19" s="1"/>
      <c r="D19" s="3"/>
      <c r="E19" s="2"/>
      <c r="F19" s="2"/>
      <c r="G19" s="2"/>
      <c r="H19" s="3"/>
      <c r="I19" s="2"/>
      <c r="J19" s="1"/>
      <c r="K19" s="2"/>
      <c r="L19" s="31"/>
      <c r="M19" s="2"/>
      <c r="N19" s="3"/>
      <c r="O19" s="32"/>
      <c r="P19" s="33"/>
      <c r="Q19" s="33"/>
      <c r="R19" s="33"/>
      <c r="S19" s="2"/>
      <c r="T19" s="1"/>
      <c r="U19" s="2"/>
      <c r="V19" s="2"/>
      <c r="W19" s="2"/>
      <c r="X19" s="2"/>
      <c r="Y19" s="2"/>
      <c r="Z19" s="31"/>
      <c r="AA19" s="31"/>
    </row>
    <row r="20" spans="1:27">
      <c r="A20" s="1"/>
      <c r="B20" s="1"/>
      <c r="C20" s="1"/>
      <c r="D20" s="3"/>
      <c r="E20" s="2"/>
      <c r="F20" s="2"/>
      <c r="G20" s="2"/>
      <c r="H20" s="3"/>
      <c r="I20" s="2"/>
      <c r="J20" s="1"/>
      <c r="K20" s="2"/>
      <c r="L20" s="31"/>
      <c r="M20" s="2"/>
      <c r="N20" s="3"/>
      <c r="O20" s="32"/>
      <c r="P20" s="33"/>
      <c r="Q20" s="33"/>
      <c r="R20" s="33"/>
      <c r="S20" s="2"/>
      <c r="T20" s="1"/>
      <c r="U20" s="2"/>
      <c r="V20" s="2"/>
      <c r="W20" s="2"/>
      <c r="X20" s="2"/>
      <c r="Y20" s="2"/>
      <c r="Z20" s="31"/>
      <c r="AA20" s="31"/>
    </row>
    <row r="21" spans="1:27">
      <c r="A21" s="1"/>
      <c r="B21" s="1"/>
      <c r="C21" s="1"/>
      <c r="D21" s="3"/>
      <c r="E21" s="2"/>
      <c r="F21" s="2"/>
      <c r="G21" s="2"/>
      <c r="H21" s="3"/>
      <c r="I21" s="2"/>
      <c r="J21" s="1"/>
      <c r="K21" s="2"/>
      <c r="L21" s="31"/>
      <c r="M21" s="2"/>
      <c r="N21" s="3"/>
      <c r="O21" s="32"/>
      <c r="P21" s="33"/>
      <c r="Q21" s="33"/>
      <c r="R21" s="33"/>
      <c r="S21" s="2"/>
      <c r="T21" s="1"/>
      <c r="U21" s="2"/>
      <c r="V21" s="2"/>
      <c r="W21" s="2"/>
      <c r="X21" s="2"/>
      <c r="Y21" s="2"/>
      <c r="Z21" s="31"/>
      <c r="AA21" s="31"/>
    </row>
    <row r="22" spans="1:27">
      <c r="A22" s="1"/>
      <c r="B22" s="1"/>
      <c r="C22" s="1"/>
      <c r="D22" s="3"/>
      <c r="E22" s="2"/>
      <c r="F22" s="2"/>
      <c r="G22" s="2"/>
      <c r="H22" s="3"/>
      <c r="I22" s="2"/>
      <c r="J22" s="1"/>
      <c r="K22" s="2"/>
      <c r="L22" s="31"/>
      <c r="M22" s="2"/>
      <c r="N22" s="3"/>
      <c r="O22" s="32"/>
      <c r="P22" s="33"/>
      <c r="Q22" s="33"/>
      <c r="R22" s="33"/>
      <c r="S22" s="2"/>
      <c r="T22" s="1"/>
      <c r="U22" s="2"/>
      <c r="V22" s="2"/>
      <c r="W22" s="2"/>
      <c r="X22" s="2"/>
      <c r="Y22" s="2"/>
      <c r="Z22" s="31"/>
      <c r="AA22" s="31"/>
    </row>
    <row r="23" spans="1:27">
      <c r="A23" s="1"/>
      <c r="B23" s="1"/>
      <c r="C23" s="1"/>
      <c r="D23" s="3"/>
      <c r="E23" s="2"/>
      <c r="F23" s="2"/>
      <c r="G23" s="2"/>
      <c r="H23" s="3"/>
      <c r="I23" s="2"/>
      <c r="J23" s="1"/>
      <c r="K23" s="2"/>
      <c r="L23" s="31"/>
      <c r="M23" s="2"/>
      <c r="N23" s="3"/>
      <c r="O23" s="32"/>
      <c r="P23" s="33"/>
      <c r="Q23" s="33"/>
      <c r="R23" s="33"/>
      <c r="S23" s="2"/>
      <c r="T23" s="1"/>
      <c r="U23" s="2"/>
      <c r="V23" s="2"/>
      <c r="W23" s="2"/>
      <c r="X23" s="2"/>
      <c r="Y23" s="2"/>
      <c r="Z23" s="31"/>
      <c r="AA23" s="31"/>
    </row>
    <row r="24" spans="1:27">
      <c r="A24" s="1"/>
      <c r="B24" s="1"/>
      <c r="C24" s="1"/>
      <c r="D24" s="3"/>
      <c r="E24" s="2"/>
      <c r="F24" s="2"/>
      <c r="G24" s="2"/>
      <c r="H24" s="3"/>
      <c r="I24" s="2"/>
      <c r="J24" s="1"/>
      <c r="K24" s="2"/>
      <c r="L24" s="31"/>
      <c r="M24" s="2"/>
      <c r="N24" s="3"/>
      <c r="O24" s="32"/>
      <c r="P24" s="33"/>
      <c r="Q24" s="33"/>
      <c r="R24" s="33"/>
      <c r="S24" s="2"/>
      <c r="T24" s="1"/>
      <c r="U24" s="2"/>
      <c r="V24" s="2"/>
      <c r="W24" s="2"/>
      <c r="X24" s="2"/>
      <c r="Y24" s="2"/>
      <c r="Z24" s="31"/>
      <c r="AA24" s="31"/>
    </row>
    <row r="25" spans="1:27">
      <c r="A25" s="1"/>
      <c r="B25" s="1"/>
      <c r="C25" s="1"/>
      <c r="D25" s="3"/>
      <c r="E25" s="2"/>
      <c r="F25" s="2"/>
      <c r="G25" s="2"/>
      <c r="H25" s="3"/>
      <c r="I25" s="2"/>
      <c r="J25" s="1"/>
      <c r="K25" s="2"/>
      <c r="L25" s="31"/>
      <c r="M25" s="2"/>
      <c r="N25" s="3"/>
      <c r="O25" s="32"/>
      <c r="P25" s="33"/>
      <c r="Q25" s="33"/>
      <c r="R25" s="33"/>
      <c r="S25" s="2"/>
      <c r="T25" s="1"/>
      <c r="U25" s="2"/>
      <c r="V25" s="2"/>
      <c r="W25" s="2"/>
      <c r="X25" s="2"/>
      <c r="Y25" s="2"/>
      <c r="Z25" s="31"/>
      <c r="AA25" s="31"/>
    </row>
    <row r="26" spans="1:27">
      <c r="A26" s="1"/>
      <c r="B26" s="1"/>
      <c r="C26" s="1"/>
      <c r="D26" s="3"/>
      <c r="E26" s="2"/>
      <c r="F26" s="2"/>
      <c r="G26" s="2"/>
      <c r="H26" s="3"/>
      <c r="I26" s="2"/>
      <c r="J26" s="1"/>
      <c r="K26" s="2"/>
      <c r="L26" s="31"/>
      <c r="M26" s="2"/>
      <c r="N26" s="3"/>
      <c r="O26" s="32"/>
      <c r="P26" s="33"/>
      <c r="Q26" s="33"/>
      <c r="R26" s="33"/>
      <c r="S26" s="2"/>
      <c r="T26" s="1"/>
      <c r="U26" s="2"/>
      <c r="V26" s="2"/>
      <c r="W26" s="2"/>
      <c r="X26" s="2"/>
      <c r="Y26" s="2"/>
      <c r="Z26" s="31"/>
      <c r="AA26" s="31"/>
    </row>
    <row r="27" spans="1:27">
      <c r="A27" s="1"/>
      <c r="B27" s="1"/>
      <c r="C27" s="1"/>
      <c r="D27" s="3"/>
      <c r="E27" s="2"/>
      <c r="F27" s="2"/>
      <c r="G27" s="2"/>
      <c r="H27" s="3"/>
      <c r="I27" s="2"/>
      <c r="J27" s="1"/>
      <c r="K27" s="2"/>
      <c r="L27" s="31"/>
      <c r="M27" s="2"/>
      <c r="N27" s="3"/>
      <c r="O27" s="32"/>
      <c r="P27" s="33"/>
      <c r="Q27" s="33"/>
      <c r="R27" s="33"/>
      <c r="S27" s="2"/>
      <c r="T27" s="1"/>
      <c r="U27" s="2"/>
      <c r="V27" s="2"/>
      <c r="W27" s="2"/>
      <c r="X27" s="2"/>
      <c r="Y27" s="2"/>
      <c r="Z27" s="31"/>
      <c r="AA27" s="31"/>
    </row>
    <row r="28" spans="1:27">
      <c r="A28" s="1"/>
      <c r="B28" s="1"/>
      <c r="C28" s="1"/>
      <c r="D28" s="3"/>
      <c r="E28" s="2"/>
      <c r="F28" s="2"/>
      <c r="G28" s="2"/>
      <c r="H28" s="3"/>
      <c r="I28" s="2"/>
      <c r="J28" s="1"/>
      <c r="K28" s="2"/>
      <c r="L28" s="31"/>
      <c r="M28" s="2"/>
      <c r="N28" s="3"/>
      <c r="O28" s="32"/>
      <c r="P28" s="33"/>
      <c r="Q28" s="33"/>
      <c r="R28" s="33"/>
      <c r="S28" s="2"/>
      <c r="T28" s="1"/>
      <c r="U28" s="2"/>
      <c r="V28" s="2"/>
      <c r="W28" s="2"/>
      <c r="X28" s="2"/>
      <c r="Y28" s="2"/>
      <c r="Z28" s="31"/>
      <c r="AA28" s="31"/>
    </row>
    <row r="29" spans="1:27">
      <c r="A29" s="1"/>
      <c r="B29" s="1"/>
      <c r="C29" s="1"/>
      <c r="D29" s="3"/>
      <c r="E29" s="2"/>
      <c r="F29" s="2"/>
      <c r="G29" s="2"/>
      <c r="H29" s="3"/>
      <c r="I29" s="2"/>
      <c r="J29" s="1"/>
      <c r="K29" s="2"/>
      <c r="L29" s="31"/>
      <c r="M29" s="2"/>
      <c r="N29" s="3"/>
      <c r="O29" s="32"/>
      <c r="P29" s="33"/>
      <c r="Q29" s="33"/>
      <c r="R29" s="33"/>
      <c r="S29" s="2"/>
      <c r="T29" s="1"/>
      <c r="U29" s="2"/>
      <c r="V29" s="2"/>
      <c r="W29" s="2"/>
      <c r="X29" s="2"/>
      <c r="Y29" s="2"/>
      <c r="Z29" s="31"/>
      <c r="AA29" s="31"/>
    </row>
    <row r="30" spans="1:27">
      <c r="A30" s="1"/>
      <c r="B30" s="1"/>
      <c r="C30" s="1"/>
      <c r="D30" s="3"/>
      <c r="E30" s="2"/>
      <c r="F30" s="2"/>
      <c r="G30" s="2"/>
      <c r="H30" s="3"/>
      <c r="I30" s="2"/>
      <c r="J30" s="1"/>
      <c r="K30" s="2"/>
      <c r="L30" s="31"/>
      <c r="M30" s="2"/>
      <c r="N30" s="3"/>
      <c r="O30" s="32"/>
      <c r="P30" s="33"/>
      <c r="Q30" s="33"/>
      <c r="R30" s="33"/>
      <c r="S30" s="2"/>
      <c r="T30" s="1"/>
      <c r="U30" s="2"/>
      <c r="V30" s="2"/>
      <c r="W30" s="2"/>
      <c r="X30" s="2"/>
      <c r="Y30" s="2"/>
      <c r="Z30" s="31"/>
      <c r="AA30" s="31"/>
    </row>
    <row r="31" spans="1:27">
      <c r="A31" s="1"/>
      <c r="B31" s="1"/>
      <c r="C31" s="1"/>
      <c r="D31" s="3"/>
      <c r="E31" s="2"/>
      <c r="F31" s="2"/>
      <c r="G31" s="2"/>
      <c r="H31" s="3"/>
      <c r="I31" s="2"/>
      <c r="J31" s="1"/>
      <c r="K31" s="2"/>
      <c r="L31" s="31"/>
      <c r="M31" s="2"/>
      <c r="N31" s="3"/>
      <c r="O31" s="32"/>
      <c r="P31" s="33"/>
      <c r="Q31" s="33"/>
      <c r="R31" s="33"/>
      <c r="S31" s="2"/>
      <c r="T31" s="1"/>
      <c r="U31" s="2"/>
      <c r="V31" s="2"/>
      <c r="W31" s="2"/>
      <c r="X31" s="2"/>
      <c r="Y31" s="2"/>
      <c r="Z31" s="31"/>
      <c r="AA31" s="31"/>
    </row>
    <row r="32" spans="1:27">
      <c r="A32" s="1"/>
      <c r="B32" s="1"/>
      <c r="C32" s="1"/>
      <c r="D32" s="3"/>
      <c r="E32" s="2"/>
      <c r="F32" s="2"/>
      <c r="G32" s="2"/>
      <c r="H32" s="3"/>
      <c r="I32" s="2"/>
      <c r="J32" s="1"/>
      <c r="K32" s="2"/>
      <c r="L32" s="31"/>
      <c r="M32" s="2"/>
      <c r="N32" s="3"/>
      <c r="O32" s="32"/>
      <c r="P32" s="33"/>
      <c r="Q32" s="33"/>
      <c r="R32" s="33"/>
      <c r="S32" s="2"/>
      <c r="T32" s="1"/>
      <c r="U32" s="2"/>
      <c r="V32" s="2"/>
      <c r="W32" s="2"/>
      <c r="X32" s="2"/>
      <c r="Y32" s="2"/>
      <c r="Z32" s="31"/>
      <c r="AA32" s="31"/>
    </row>
    <row r="33" spans="1:27">
      <c r="A33" s="1"/>
      <c r="B33" s="1"/>
      <c r="C33" s="1"/>
      <c r="D33" s="3"/>
      <c r="E33" s="2"/>
      <c r="F33" s="2"/>
      <c r="G33" s="2"/>
      <c r="H33" s="3"/>
      <c r="I33" s="2"/>
      <c r="J33" s="1"/>
      <c r="K33" s="2"/>
      <c r="L33" s="31"/>
      <c r="M33" s="2"/>
      <c r="N33" s="3"/>
      <c r="O33" s="32"/>
      <c r="P33" s="33"/>
      <c r="Q33" s="33"/>
      <c r="R33" s="33"/>
      <c r="S33" s="2"/>
      <c r="T33" s="1"/>
      <c r="U33" s="2"/>
      <c r="V33" s="2"/>
      <c r="W33" s="2"/>
      <c r="X33" s="2"/>
      <c r="Y33" s="2"/>
      <c r="Z33" s="31"/>
      <c r="AA33" s="31"/>
    </row>
    <row r="34" spans="1:27">
      <c r="A34" s="1"/>
      <c r="B34" s="1"/>
      <c r="C34" s="1"/>
      <c r="D34" s="3"/>
      <c r="E34" s="2"/>
      <c r="F34" s="2"/>
      <c r="G34" s="2"/>
      <c r="H34" s="3"/>
      <c r="I34" s="2"/>
      <c r="J34" s="1"/>
      <c r="K34" s="2"/>
      <c r="L34" s="31"/>
      <c r="M34" s="2"/>
      <c r="N34" s="3"/>
      <c r="O34" s="32"/>
      <c r="P34" s="33"/>
      <c r="Q34" s="33"/>
      <c r="R34" s="33"/>
      <c r="S34" s="2"/>
      <c r="T34" s="1"/>
      <c r="U34" s="2"/>
      <c r="V34" s="2"/>
      <c r="W34" s="2"/>
      <c r="X34" s="2"/>
      <c r="Y34" s="2"/>
      <c r="Z34" s="31"/>
      <c r="AA34" s="31"/>
    </row>
    <row r="35" spans="1:27">
      <c r="A35" s="1"/>
      <c r="B35" s="1"/>
      <c r="C35" s="1"/>
      <c r="D35" s="3"/>
      <c r="E35" s="2"/>
      <c r="F35" s="2"/>
      <c r="G35" s="2"/>
      <c r="H35" s="3"/>
      <c r="I35" s="2"/>
      <c r="J35" s="1"/>
      <c r="K35" s="2"/>
      <c r="L35" s="31"/>
      <c r="M35" s="2"/>
      <c r="N35" s="3"/>
      <c r="O35" s="32"/>
      <c r="P35" s="33"/>
      <c r="Q35" s="33"/>
      <c r="R35" s="33"/>
      <c r="S35" s="2"/>
      <c r="T35" s="1"/>
      <c r="U35" s="2"/>
      <c r="V35" s="2"/>
      <c r="W35" s="2"/>
      <c r="X35" s="2"/>
      <c r="Y35" s="2"/>
      <c r="Z35" s="31"/>
      <c r="AA35" s="31"/>
    </row>
    <row r="36" spans="1:27">
      <c r="A36" s="1"/>
      <c r="B36" s="1"/>
      <c r="C36" s="1"/>
      <c r="D36" s="3"/>
      <c r="E36" s="2"/>
      <c r="F36" s="2"/>
      <c r="G36" s="2"/>
      <c r="H36" s="3"/>
      <c r="I36" s="2"/>
      <c r="J36" s="1"/>
      <c r="K36" s="2"/>
      <c r="L36" s="31"/>
      <c r="M36" s="2"/>
      <c r="N36" s="3"/>
      <c r="O36" s="32"/>
      <c r="P36" s="33"/>
      <c r="Q36" s="33"/>
      <c r="R36" s="33"/>
      <c r="S36" s="2"/>
      <c r="T36" s="1"/>
      <c r="U36" s="2"/>
      <c r="V36" s="2"/>
      <c r="W36" s="2"/>
      <c r="X36" s="2"/>
      <c r="Y36" s="2"/>
      <c r="Z36" s="31"/>
      <c r="AA36" s="31"/>
    </row>
    <row r="37" spans="1:27">
      <c r="A37" s="1"/>
      <c r="B37" s="1"/>
      <c r="C37" s="1"/>
      <c r="D37" s="3"/>
      <c r="E37" s="2"/>
      <c r="F37" s="2"/>
      <c r="G37" s="2"/>
      <c r="H37" s="3"/>
      <c r="I37" s="2"/>
      <c r="J37" s="1"/>
      <c r="K37" s="2"/>
      <c r="L37" s="31"/>
      <c r="M37" s="2"/>
      <c r="N37" s="3"/>
      <c r="O37" s="32"/>
      <c r="P37" s="33"/>
      <c r="Q37" s="33"/>
      <c r="R37" s="33"/>
      <c r="S37" s="2"/>
      <c r="T37" s="1"/>
      <c r="U37" s="2"/>
      <c r="V37" s="2"/>
      <c r="W37" s="2"/>
      <c r="X37" s="2"/>
      <c r="Y37" s="2"/>
      <c r="Z37" s="31"/>
      <c r="AA37" s="31"/>
    </row>
    <row r="38" spans="1:27">
      <c r="A38" s="1"/>
      <c r="B38" s="1"/>
      <c r="C38" s="1"/>
      <c r="D38" s="3"/>
      <c r="E38" s="2"/>
      <c r="F38" s="2"/>
      <c r="G38" s="2"/>
      <c r="H38" s="3"/>
      <c r="I38" s="2"/>
      <c r="J38" s="1"/>
      <c r="K38" s="2"/>
      <c r="L38" s="31"/>
      <c r="M38" s="2"/>
      <c r="N38" s="3"/>
      <c r="O38" s="32"/>
      <c r="P38" s="33"/>
      <c r="Q38" s="33"/>
      <c r="R38" s="33"/>
      <c r="S38" s="2"/>
      <c r="T38" s="1"/>
      <c r="U38" s="2"/>
      <c r="V38" s="2"/>
      <c r="W38" s="2"/>
      <c r="X38" s="2"/>
      <c r="Y38" s="2"/>
      <c r="Z38" s="31"/>
      <c r="AA38" s="31"/>
    </row>
    <row r="39" spans="1:27">
      <c r="A39" s="1"/>
      <c r="B39" s="1"/>
      <c r="C39" s="1"/>
      <c r="D39" s="3"/>
      <c r="E39" s="2"/>
      <c r="F39" s="2"/>
      <c r="G39" s="2"/>
      <c r="H39" s="3"/>
      <c r="I39" s="2"/>
      <c r="J39" s="1"/>
      <c r="K39" s="2"/>
      <c r="L39" s="31"/>
      <c r="M39" s="2"/>
      <c r="N39" s="3"/>
      <c r="O39" s="32"/>
      <c r="P39" s="33"/>
      <c r="Q39" s="33"/>
      <c r="R39" s="33"/>
      <c r="S39" s="2"/>
      <c r="T39" s="1"/>
      <c r="U39" s="2"/>
      <c r="V39" s="2"/>
      <c r="W39" s="2"/>
      <c r="X39" s="2"/>
      <c r="Y39" s="2"/>
      <c r="Z39" s="31"/>
      <c r="AA39" s="31"/>
    </row>
    <row r="40" spans="1:27">
      <c r="A40" s="1"/>
      <c r="B40" s="1"/>
      <c r="C40" s="1"/>
      <c r="D40" s="3"/>
      <c r="E40" s="2"/>
      <c r="F40" s="2"/>
      <c r="G40" s="2"/>
      <c r="H40" s="3"/>
      <c r="I40" s="2"/>
      <c r="J40" s="1"/>
      <c r="K40" s="2"/>
      <c r="L40" s="31"/>
      <c r="M40" s="2"/>
      <c r="N40" s="3"/>
      <c r="O40" s="32"/>
      <c r="P40" s="33"/>
      <c r="Q40" s="33"/>
      <c r="R40" s="33"/>
      <c r="S40" s="2"/>
      <c r="T40" s="1"/>
      <c r="U40" s="2"/>
      <c r="V40" s="2"/>
      <c r="W40" s="2"/>
      <c r="X40" s="2"/>
      <c r="Y40" s="2"/>
      <c r="Z40" s="31"/>
      <c r="AA40" s="31"/>
    </row>
    <row r="41" spans="1:27">
      <c r="A41" s="1"/>
      <c r="B41" s="1"/>
      <c r="C41" s="1"/>
      <c r="D41" s="3"/>
      <c r="E41" s="2"/>
      <c r="F41" s="2"/>
      <c r="G41" s="2"/>
      <c r="H41" s="3"/>
      <c r="I41" s="2"/>
      <c r="J41" s="1"/>
      <c r="K41" s="2"/>
      <c r="L41" s="31"/>
      <c r="M41" s="2"/>
      <c r="N41" s="3"/>
      <c r="O41" s="32"/>
      <c r="P41" s="33"/>
      <c r="Q41" s="33"/>
      <c r="R41" s="33"/>
      <c r="S41" s="2"/>
      <c r="T41" s="1"/>
      <c r="U41" s="2"/>
      <c r="V41" s="2"/>
      <c r="W41" s="2"/>
      <c r="X41" s="2"/>
      <c r="Y41" s="2"/>
      <c r="Z41" s="31"/>
      <c r="AA41" s="31"/>
    </row>
    <row r="42" spans="1:27">
      <c r="A42" s="1"/>
      <c r="B42" s="1"/>
      <c r="C42" s="1"/>
      <c r="D42" s="3"/>
      <c r="E42" s="2"/>
      <c r="F42" s="2"/>
      <c r="G42" s="2"/>
      <c r="H42" s="3"/>
      <c r="I42" s="2"/>
      <c r="J42" s="1"/>
      <c r="K42" s="2"/>
      <c r="L42" s="31"/>
      <c r="M42" s="2"/>
      <c r="N42" s="3"/>
      <c r="O42" s="32"/>
      <c r="P42" s="33"/>
      <c r="Q42" s="33"/>
      <c r="R42" s="33"/>
      <c r="S42" s="2"/>
      <c r="T42" s="1"/>
      <c r="U42" s="2"/>
      <c r="V42" s="2"/>
      <c r="W42" s="2"/>
      <c r="X42" s="2"/>
      <c r="Y42" s="2"/>
      <c r="Z42" s="31"/>
      <c r="AA42" s="31"/>
    </row>
    <row r="43" spans="1:27">
      <c r="A43" s="1"/>
      <c r="B43" s="1"/>
      <c r="C43" s="1"/>
      <c r="D43" s="3"/>
      <c r="E43" s="2"/>
      <c r="F43" s="2"/>
      <c r="G43" s="2"/>
      <c r="H43" s="3"/>
      <c r="I43" s="2"/>
      <c r="J43" s="1"/>
      <c r="K43" s="2"/>
      <c r="L43" s="31"/>
      <c r="M43" s="2"/>
      <c r="N43" s="3"/>
      <c r="O43" s="32"/>
      <c r="P43" s="33"/>
      <c r="Q43" s="33"/>
      <c r="R43" s="33"/>
      <c r="S43" s="2"/>
      <c r="T43" s="1"/>
      <c r="U43" s="2"/>
      <c r="V43" s="2"/>
      <c r="W43" s="2"/>
      <c r="X43" s="2"/>
      <c r="Y43" s="2"/>
      <c r="Z43" s="31"/>
      <c r="AA43" s="31"/>
    </row>
    <row r="44" spans="1:27">
      <c r="A44" s="1"/>
      <c r="B44" s="1"/>
      <c r="C44" s="1"/>
      <c r="D44" s="3"/>
      <c r="E44" s="2"/>
      <c r="F44" s="2"/>
      <c r="G44" s="2"/>
      <c r="H44" s="3"/>
      <c r="I44" s="2"/>
      <c r="J44" s="1"/>
      <c r="K44" s="2"/>
      <c r="L44" s="31"/>
      <c r="M44" s="2"/>
      <c r="N44" s="3"/>
      <c r="O44" s="32"/>
      <c r="P44" s="33"/>
      <c r="Q44" s="33"/>
      <c r="R44" s="33"/>
      <c r="S44" s="2"/>
      <c r="T44" s="1"/>
      <c r="U44" s="2"/>
      <c r="V44" s="2"/>
      <c r="W44" s="2"/>
      <c r="X44" s="2"/>
      <c r="Y44" s="2"/>
      <c r="Z44" s="31"/>
      <c r="AA44" s="31"/>
    </row>
    <row r="45" spans="1:27">
      <c r="A45" s="1"/>
      <c r="B45" s="1"/>
      <c r="C45" s="1"/>
      <c r="D45" s="3"/>
      <c r="E45" s="2"/>
      <c r="F45" s="2"/>
      <c r="G45" s="2"/>
      <c r="H45" s="3"/>
      <c r="I45" s="2"/>
      <c r="J45" s="1"/>
      <c r="K45" s="2"/>
      <c r="L45" s="31"/>
      <c r="M45" s="2"/>
      <c r="N45" s="3"/>
      <c r="O45" s="32"/>
      <c r="P45" s="33"/>
      <c r="Q45" s="33"/>
      <c r="R45" s="33"/>
      <c r="S45" s="2"/>
      <c r="T45" s="1"/>
      <c r="U45" s="2"/>
      <c r="V45" s="2"/>
      <c r="W45" s="2"/>
      <c r="X45" s="2"/>
      <c r="Y45" s="2"/>
      <c r="Z45" s="31"/>
      <c r="AA45" s="31"/>
    </row>
    <row r="46" spans="1:27">
      <c r="A46" s="1"/>
      <c r="B46" s="1"/>
      <c r="C46" s="1"/>
      <c r="D46" s="3"/>
      <c r="E46" s="2"/>
      <c r="F46" s="2"/>
      <c r="G46" s="2"/>
      <c r="H46" s="3"/>
      <c r="I46" s="2"/>
      <c r="J46" s="1"/>
      <c r="K46" s="2"/>
      <c r="L46" s="31"/>
      <c r="M46" s="2"/>
      <c r="N46" s="3"/>
      <c r="O46" s="32"/>
      <c r="P46" s="33"/>
      <c r="Q46" s="33"/>
      <c r="R46" s="33"/>
      <c r="S46" s="2"/>
      <c r="T46" s="1"/>
      <c r="U46" s="2"/>
      <c r="V46" s="2"/>
      <c r="W46" s="2"/>
      <c r="X46" s="2"/>
      <c r="Y46" s="2"/>
      <c r="Z46" s="31"/>
      <c r="AA46" s="31"/>
    </row>
    <row r="47" spans="1:27">
      <c r="A47" s="1"/>
      <c r="B47" s="1"/>
      <c r="C47" s="1"/>
      <c r="D47" s="3"/>
      <c r="E47" s="2"/>
      <c r="F47" s="2"/>
      <c r="G47" s="2"/>
      <c r="H47" s="3"/>
      <c r="I47" s="2"/>
      <c r="J47" s="1"/>
      <c r="K47" s="2"/>
      <c r="L47" s="31"/>
      <c r="M47" s="2"/>
      <c r="N47" s="3"/>
      <c r="O47" s="32"/>
      <c r="P47" s="33"/>
      <c r="Q47" s="33"/>
      <c r="R47" s="33"/>
      <c r="S47" s="2"/>
      <c r="T47" s="1"/>
      <c r="U47" s="2"/>
      <c r="V47" s="2"/>
      <c r="W47" s="2"/>
      <c r="X47" s="2"/>
      <c r="Y47" s="2"/>
      <c r="Z47" s="31"/>
      <c r="AA47" s="31"/>
    </row>
    <row r="48" spans="1:27">
      <c r="A48" s="1"/>
      <c r="B48" s="1"/>
      <c r="C48" s="1"/>
      <c r="D48" s="3"/>
      <c r="E48" s="2"/>
      <c r="F48" s="2"/>
      <c r="G48" s="2"/>
      <c r="H48" s="3"/>
      <c r="I48" s="2"/>
      <c r="J48" s="1"/>
      <c r="K48" s="2"/>
      <c r="L48" s="31"/>
      <c r="M48" s="2"/>
      <c r="N48" s="3"/>
      <c r="O48" s="32"/>
      <c r="P48" s="33"/>
      <c r="Q48" s="33"/>
      <c r="R48" s="33"/>
      <c r="S48" s="2"/>
      <c r="T48" s="1"/>
      <c r="U48" s="2"/>
      <c r="V48" s="2"/>
      <c r="W48" s="2"/>
      <c r="X48" s="2"/>
      <c r="Y48" s="2"/>
      <c r="Z48" s="31"/>
      <c r="AA48" s="31"/>
    </row>
    <row r="49" spans="1:27">
      <c r="A49" s="1"/>
      <c r="B49" s="1"/>
      <c r="C49" s="1"/>
      <c r="D49" s="3"/>
      <c r="E49" s="2"/>
      <c r="F49" s="2"/>
      <c r="G49" s="2"/>
      <c r="H49" s="3"/>
      <c r="I49" s="2"/>
      <c r="J49" s="1"/>
      <c r="K49" s="2"/>
      <c r="L49" s="31"/>
      <c r="M49" s="2"/>
      <c r="N49" s="3"/>
      <c r="O49" s="32"/>
      <c r="P49" s="33"/>
      <c r="Q49" s="33"/>
      <c r="R49" s="33"/>
      <c r="S49" s="2"/>
      <c r="T49" s="1"/>
      <c r="U49" s="2"/>
      <c r="V49" s="2"/>
      <c r="W49" s="2"/>
      <c r="X49" s="2"/>
      <c r="Y49" s="2"/>
      <c r="Z49" s="31"/>
      <c r="AA49" s="31"/>
    </row>
    <row r="50" spans="1:27">
      <c r="A50" s="1"/>
      <c r="B50" s="1"/>
      <c r="C50" s="1"/>
      <c r="D50" s="3"/>
      <c r="E50" s="2"/>
      <c r="F50" s="2"/>
      <c r="G50" s="2"/>
      <c r="H50" s="3"/>
      <c r="I50" s="2"/>
      <c r="J50" s="1"/>
      <c r="K50" s="2"/>
      <c r="L50" s="31"/>
      <c r="M50" s="2"/>
      <c r="N50" s="3"/>
      <c r="O50" s="32"/>
      <c r="P50" s="33"/>
      <c r="Q50" s="33"/>
      <c r="R50" s="33"/>
      <c r="S50" s="2"/>
      <c r="T50" s="1"/>
      <c r="U50" s="2"/>
      <c r="V50" s="2"/>
      <c r="W50" s="2"/>
      <c r="X50" s="2"/>
      <c r="Y50" s="2"/>
      <c r="Z50" s="31"/>
      <c r="AA50" s="31"/>
    </row>
    <row r="51" spans="1:27">
      <c r="A51" s="1"/>
      <c r="B51" s="1"/>
      <c r="C51" s="1"/>
      <c r="D51" s="3"/>
      <c r="E51" s="2"/>
      <c r="F51" s="2"/>
      <c r="G51" s="2"/>
      <c r="H51" s="3"/>
      <c r="I51" s="2"/>
      <c r="J51" s="1"/>
      <c r="K51" s="2"/>
      <c r="L51" s="31"/>
      <c r="M51" s="2"/>
      <c r="N51" s="3"/>
      <c r="O51" s="32"/>
      <c r="P51" s="33"/>
      <c r="Q51" s="33"/>
      <c r="R51" s="33"/>
      <c r="S51" s="2"/>
      <c r="T51" s="1"/>
      <c r="U51" s="2"/>
      <c r="V51" s="2"/>
      <c r="W51" s="2"/>
      <c r="X51" s="2"/>
      <c r="Y51" s="2"/>
      <c r="Z51" s="31"/>
      <c r="AA51" s="31"/>
    </row>
    <row r="52" spans="1:27">
      <c r="A52" s="1"/>
      <c r="B52" s="1"/>
      <c r="C52" s="1"/>
      <c r="D52" s="3"/>
      <c r="E52" s="2"/>
      <c r="F52" s="2"/>
      <c r="G52" s="2"/>
      <c r="H52" s="3"/>
      <c r="I52" s="2"/>
      <c r="J52" s="1"/>
      <c r="K52" s="2"/>
      <c r="L52" s="31"/>
      <c r="M52" s="2"/>
      <c r="N52" s="3"/>
      <c r="O52" s="32"/>
      <c r="P52" s="33"/>
      <c r="Q52" s="33"/>
      <c r="R52" s="33"/>
      <c r="S52" s="2"/>
      <c r="T52" s="1"/>
      <c r="U52" s="2"/>
      <c r="V52" s="2"/>
      <c r="W52" s="2"/>
      <c r="X52" s="2"/>
      <c r="Y52" s="2"/>
      <c r="Z52" s="31"/>
      <c r="AA52" s="31"/>
    </row>
    <row r="53" spans="1:27">
      <c r="A53" s="1"/>
      <c r="B53" s="1"/>
      <c r="C53" s="1"/>
      <c r="D53" s="3"/>
      <c r="E53" s="2"/>
      <c r="F53" s="2"/>
      <c r="G53" s="2"/>
      <c r="H53" s="3"/>
      <c r="I53" s="2"/>
      <c r="J53" s="1"/>
      <c r="K53" s="2"/>
      <c r="L53" s="31"/>
      <c r="M53" s="2"/>
      <c r="N53" s="3"/>
      <c r="O53" s="32"/>
      <c r="P53" s="33"/>
      <c r="Q53" s="33"/>
      <c r="R53" s="33"/>
      <c r="S53" s="2"/>
      <c r="T53" s="1"/>
      <c r="U53" s="2"/>
      <c r="V53" s="2"/>
      <c r="W53" s="2"/>
      <c r="X53" s="2"/>
      <c r="Y53" s="2"/>
      <c r="Z53" s="31"/>
      <c r="AA53" s="31"/>
    </row>
    <row r="54" spans="1:27">
      <c r="A54" s="1"/>
      <c r="B54" s="1"/>
      <c r="C54" s="1"/>
      <c r="D54" s="3"/>
      <c r="E54" s="2"/>
      <c r="F54" s="2"/>
      <c r="G54" s="2"/>
      <c r="H54" s="3"/>
      <c r="I54" s="2"/>
      <c r="J54" s="1"/>
      <c r="K54" s="2"/>
      <c r="L54" s="31"/>
      <c r="M54" s="2"/>
      <c r="N54" s="3"/>
      <c r="O54" s="32"/>
      <c r="P54" s="33"/>
      <c r="Q54" s="33"/>
      <c r="R54" s="33"/>
      <c r="S54" s="2"/>
      <c r="T54" s="1"/>
      <c r="U54" s="2"/>
      <c r="V54" s="2"/>
      <c r="W54" s="2"/>
      <c r="X54" s="2"/>
      <c r="Y54" s="2"/>
      <c r="Z54" s="31"/>
      <c r="AA54" s="31"/>
    </row>
    <row r="55" spans="1:27">
      <c r="A55" s="1"/>
      <c r="B55" s="1"/>
      <c r="C55" s="1"/>
      <c r="D55" s="3"/>
      <c r="E55" s="2"/>
      <c r="F55" s="2"/>
      <c r="G55" s="2"/>
      <c r="H55" s="3"/>
      <c r="I55" s="2"/>
      <c r="J55" s="1"/>
      <c r="K55" s="2"/>
      <c r="L55" s="31"/>
      <c r="M55" s="2"/>
      <c r="N55" s="3"/>
      <c r="O55" s="32"/>
      <c r="P55" s="33"/>
      <c r="Q55" s="33"/>
      <c r="R55" s="33"/>
      <c r="S55" s="2"/>
      <c r="T55" s="1"/>
      <c r="U55" s="2"/>
      <c r="V55" s="2"/>
      <c r="W55" s="2"/>
      <c r="X55" s="2"/>
      <c r="Y55" s="2"/>
      <c r="Z55" s="31"/>
      <c r="AA55" s="31"/>
    </row>
    <row r="56" spans="1:27">
      <c r="A56" s="1"/>
      <c r="B56" s="1"/>
      <c r="C56" s="1"/>
      <c r="D56" s="3"/>
      <c r="E56" s="2"/>
      <c r="F56" s="2"/>
      <c r="G56" s="2"/>
      <c r="H56" s="3"/>
      <c r="I56" s="2"/>
      <c r="J56" s="1"/>
      <c r="K56" s="2"/>
      <c r="L56" s="31"/>
      <c r="M56" s="2"/>
      <c r="N56" s="3"/>
      <c r="O56" s="32"/>
      <c r="P56" s="33"/>
      <c r="Q56" s="33"/>
      <c r="R56" s="33"/>
      <c r="S56" s="2"/>
      <c r="T56" s="1"/>
      <c r="U56" s="2"/>
      <c r="V56" s="2"/>
      <c r="W56" s="2"/>
      <c r="X56" s="2"/>
      <c r="Y56" s="2"/>
      <c r="Z56" s="31"/>
      <c r="AA56" s="31"/>
    </row>
    <row r="57" spans="1:27">
      <c r="A57" s="1"/>
      <c r="B57" s="1"/>
      <c r="C57" s="1"/>
      <c r="D57" s="3"/>
      <c r="E57" s="2"/>
      <c r="F57" s="2"/>
      <c r="G57" s="2"/>
      <c r="H57" s="3"/>
      <c r="I57" s="2"/>
      <c r="J57" s="1"/>
      <c r="K57" s="2"/>
      <c r="L57" s="31"/>
      <c r="M57" s="2"/>
      <c r="N57" s="3"/>
      <c r="O57" s="32"/>
      <c r="P57" s="33"/>
      <c r="Q57" s="33"/>
      <c r="R57" s="33"/>
      <c r="S57" s="2"/>
      <c r="T57" s="1"/>
      <c r="U57" s="2"/>
      <c r="V57" s="2"/>
      <c r="W57" s="2"/>
      <c r="X57" s="2"/>
      <c r="Y57" s="2"/>
      <c r="Z57" s="31"/>
      <c r="AA57" s="31"/>
    </row>
    <row r="58" spans="1:27">
      <c r="A58" s="1"/>
      <c r="B58" s="1"/>
      <c r="C58" s="1"/>
      <c r="D58" s="3"/>
      <c r="E58" s="2"/>
      <c r="F58" s="2"/>
      <c r="G58" s="2"/>
      <c r="H58" s="3"/>
      <c r="I58" s="2"/>
      <c r="J58" s="1"/>
      <c r="K58" s="2"/>
      <c r="L58" s="31"/>
      <c r="M58" s="2"/>
      <c r="N58" s="3"/>
      <c r="O58" s="32"/>
      <c r="P58" s="33"/>
      <c r="Q58" s="33"/>
      <c r="R58" s="33"/>
      <c r="S58" s="2"/>
      <c r="T58" s="1"/>
      <c r="U58" s="2"/>
      <c r="V58" s="2"/>
      <c r="W58" s="2"/>
      <c r="X58" s="2"/>
      <c r="Y58" s="2"/>
      <c r="Z58" s="31"/>
      <c r="AA58" s="31"/>
    </row>
    <row r="59" spans="1:27">
      <c r="A59" s="1"/>
      <c r="B59" s="1"/>
      <c r="C59" s="1"/>
      <c r="D59" s="3"/>
      <c r="E59" s="2"/>
      <c r="F59" s="2"/>
      <c r="G59" s="2"/>
      <c r="H59" s="3"/>
      <c r="I59" s="2"/>
      <c r="J59" s="1"/>
      <c r="K59" s="2"/>
      <c r="L59" s="31"/>
      <c r="M59" s="2"/>
      <c r="N59" s="3"/>
      <c r="O59" s="32"/>
      <c r="P59" s="33"/>
      <c r="Q59" s="33"/>
      <c r="R59" s="33"/>
      <c r="S59" s="2"/>
      <c r="T59" s="1"/>
      <c r="U59" s="2"/>
      <c r="V59" s="2"/>
      <c r="W59" s="2"/>
      <c r="X59" s="2"/>
      <c r="Y59" s="2"/>
      <c r="Z59" s="31"/>
      <c r="AA59" s="31"/>
    </row>
    <row r="60" spans="1:27">
      <c r="A60" s="1"/>
      <c r="B60" s="1"/>
      <c r="C60" s="1"/>
      <c r="D60" s="3"/>
      <c r="E60" s="2"/>
      <c r="F60" s="2"/>
      <c r="G60" s="2"/>
      <c r="H60" s="3"/>
      <c r="I60" s="2"/>
      <c r="J60" s="1"/>
      <c r="K60" s="2"/>
      <c r="L60" s="31"/>
      <c r="M60" s="2"/>
      <c r="N60" s="3"/>
      <c r="O60" s="32"/>
      <c r="P60" s="33"/>
      <c r="Q60" s="33"/>
      <c r="R60" s="33"/>
      <c r="S60" s="2"/>
      <c r="T60" s="1"/>
      <c r="U60" s="2"/>
      <c r="V60" s="2"/>
      <c r="W60" s="2"/>
      <c r="X60" s="2"/>
      <c r="Y60" s="2"/>
      <c r="Z60" s="31"/>
      <c r="AA60" s="31"/>
    </row>
    <row r="61" spans="1:27">
      <c r="A61" s="1"/>
      <c r="B61" s="1"/>
      <c r="C61" s="1"/>
      <c r="D61" s="3"/>
      <c r="E61" s="2"/>
      <c r="F61" s="2"/>
      <c r="G61" s="2"/>
      <c r="H61" s="3"/>
      <c r="I61" s="2"/>
      <c r="J61" s="1"/>
      <c r="K61" s="2"/>
      <c r="L61" s="31"/>
      <c r="M61" s="2"/>
      <c r="N61" s="3"/>
      <c r="O61" s="32"/>
      <c r="P61" s="33"/>
      <c r="Q61" s="33"/>
      <c r="R61" s="33"/>
      <c r="S61" s="2"/>
      <c r="T61" s="1"/>
      <c r="U61" s="2"/>
      <c r="V61" s="2"/>
      <c r="W61" s="2"/>
      <c r="X61" s="2"/>
      <c r="Y61" s="2"/>
      <c r="Z61" s="31"/>
      <c r="AA61" s="31"/>
    </row>
    <row r="62" spans="1:27">
      <c r="A62" s="1"/>
      <c r="B62" s="1"/>
      <c r="C62" s="1"/>
      <c r="D62" s="3"/>
      <c r="E62" s="2"/>
      <c r="F62" s="2"/>
      <c r="G62" s="2"/>
      <c r="H62" s="3"/>
      <c r="I62" s="2"/>
      <c r="J62" s="1"/>
      <c r="K62" s="2"/>
      <c r="L62" s="31"/>
      <c r="M62" s="2"/>
      <c r="N62" s="3"/>
      <c r="O62" s="32"/>
      <c r="P62" s="33"/>
      <c r="Q62" s="33"/>
      <c r="R62" s="33"/>
      <c r="S62" s="2"/>
      <c r="T62" s="1"/>
      <c r="U62" s="2"/>
      <c r="V62" s="2"/>
      <c r="W62" s="2"/>
      <c r="X62" s="2"/>
      <c r="Y62" s="2"/>
      <c r="Z62" s="31"/>
      <c r="AA62" s="31"/>
    </row>
    <row r="63" spans="1:27">
      <c r="A63" s="1"/>
      <c r="B63" s="1"/>
      <c r="C63" s="1"/>
      <c r="D63" s="3"/>
      <c r="E63" s="2"/>
      <c r="F63" s="2"/>
      <c r="G63" s="2"/>
      <c r="H63" s="3"/>
      <c r="I63" s="2"/>
      <c r="J63" s="1"/>
      <c r="K63" s="2"/>
      <c r="L63" s="31"/>
      <c r="M63" s="2"/>
      <c r="N63" s="3"/>
      <c r="O63" s="32"/>
      <c r="P63" s="33"/>
      <c r="Q63" s="33"/>
      <c r="R63" s="33"/>
      <c r="S63" s="2"/>
      <c r="T63" s="1"/>
      <c r="U63" s="2"/>
      <c r="V63" s="2"/>
      <c r="W63" s="2"/>
      <c r="X63" s="2"/>
      <c r="Y63" s="2"/>
      <c r="Z63" s="31"/>
      <c r="AA63" s="31"/>
    </row>
    <row r="64" spans="1:27">
      <c r="A64" s="1"/>
      <c r="B64" s="1"/>
      <c r="C64" s="1"/>
      <c r="D64" s="3"/>
      <c r="E64" s="2"/>
      <c r="F64" s="2"/>
      <c r="G64" s="2"/>
      <c r="H64" s="3"/>
      <c r="I64" s="2"/>
      <c r="J64" s="1"/>
      <c r="K64" s="2"/>
      <c r="L64" s="31"/>
      <c r="M64" s="2"/>
      <c r="N64" s="3"/>
      <c r="O64" s="32"/>
      <c r="P64" s="33"/>
      <c r="Q64" s="33"/>
      <c r="R64" s="33"/>
      <c r="S64" s="2"/>
      <c r="T64" s="1"/>
      <c r="U64" s="2"/>
      <c r="V64" s="2"/>
      <c r="W64" s="2"/>
      <c r="X64" s="2"/>
      <c r="Y64" s="2"/>
      <c r="Z64" s="31"/>
      <c r="AA64" s="31"/>
    </row>
    <row r="65" spans="1:27">
      <c r="A65" s="1"/>
      <c r="B65" s="1"/>
      <c r="C65" s="1"/>
      <c r="D65" s="3"/>
      <c r="E65" s="2"/>
      <c r="F65" s="2"/>
      <c r="G65" s="2"/>
      <c r="H65" s="3"/>
      <c r="I65" s="2"/>
      <c r="J65" s="1"/>
      <c r="K65" s="2"/>
      <c r="L65" s="31"/>
      <c r="M65" s="2"/>
      <c r="N65" s="3"/>
      <c r="O65" s="32"/>
      <c r="P65" s="33"/>
      <c r="Q65" s="33"/>
      <c r="R65" s="33"/>
      <c r="S65" s="2"/>
      <c r="T65" s="1"/>
      <c r="U65" s="2"/>
      <c r="V65" s="2"/>
      <c r="W65" s="2"/>
      <c r="X65" s="2"/>
      <c r="Y65" s="2"/>
      <c r="Z65" s="31"/>
      <c r="AA65" s="31"/>
    </row>
    <row r="66" spans="1:27">
      <c r="A66" s="1"/>
      <c r="B66" s="1"/>
      <c r="C66" s="1"/>
      <c r="D66" s="3"/>
      <c r="E66" s="2"/>
      <c r="F66" s="2"/>
      <c r="G66" s="2"/>
      <c r="H66" s="3"/>
      <c r="I66" s="2"/>
      <c r="J66" s="1"/>
      <c r="K66" s="2"/>
      <c r="L66" s="31"/>
      <c r="M66" s="2"/>
      <c r="N66" s="3"/>
      <c r="O66" s="32"/>
      <c r="P66" s="33"/>
      <c r="Q66" s="33"/>
      <c r="R66" s="33"/>
      <c r="S66" s="2"/>
      <c r="T66" s="1"/>
      <c r="U66" s="2"/>
      <c r="V66" s="2"/>
      <c r="W66" s="2"/>
      <c r="X66" s="2"/>
      <c r="Y66" s="2"/>
      <c r="Z66" s="31"/>
      <c r="AA66" s="31"/>
    </row>
    <row r="67" spans="1:27">
      <c r="A67" s="1"/>
      <c r="B67" s="1"/>
      <c r="C67" s="1"/>
      <c r="D67" s="3"/>
      <c r="E67" s="2"/>
      <c r="F67" s="2"/>
      <c r="G67" s="2"/>
      <c r="H67" s="3"/>
      <c r="I67" s="2"/>
      <c r="J67" s="1"/>
      <c r="K67" s="2"/>
      <c r="L67" s="31"/>
      <c r="M67" s="2"/>
      <c r="N67" s="3"/>
      <c r="O67" s="32"/>
      <c r="P67" s="33"/>
      <c r="Q67" s="33"/>
      <c r="R67" s="33"/>
      <c r="S67" s="2"/>
      <c r="T67" s="1"/>
      <c r="U67" s="2"/>
      <c r="V67" s="2"/>
      <c r="W67" s="2"/>
      <c r="X67" s="2"/>
      <c r="Y67" s="2"/>
      <c r="Z67" s="31"/>
      <c r="AA67" s="31"/>
    </row>
    <row r="68" spans="1:27">
      <c r="A68" s="1"/>
      <c r="B68" s="1"/>
      <c r="C68" s="1"/>
      <c r="D68" s="3"/>
      <c r="E68" s="2"/>
      <c r="F68" s="2"/>
      <c r="G68" s="2"/>
      <c r="H68" s="3"/>
      <c r="I68" s="2"/>
      <c r="J68" s="1"/>
      <c r="K68" s="2"/>
      <c r="L68" s="31"/>
      <c r="M68" s="2"/>
      <c r="N68" s="3"/>
      <c r="O68" s="32"/>
      <c r="P68" s="33"/>
      <c r="Q68" s="33"/>
      <c r="R68" s="33"/>
      <c r="S68" s="2"/>
      <c r="T68" s="1"/>
      <c r="U68" s="2"/>
      <c r="V68" s="2"/>
      <c r="W68" s="2"/>
      <c r="X68" s="2"/>
      <c r="Y68" s="2"/>
      <c r="Z68" s="31"/>
      <c r="AA68" s="31"/>
    </row>
    <row r="69" spans="1:27">
      <c r="A69" s="1"/>
      <c r="B69" s="1"/>
      <c r="C69" s="1"/>
      <c r="D69" s="3"/>
      <c r="E69" s="2"/>
      <c r="F69" s="2"/>
      <c r="G69" s="2"/>
      <c r="H69" s="3"/>
      <c r="I69" s="2"/>
      <c r="J69" s="1"/>
      <c r="K69" s="2"/>
      <c r="L69" s="31"/>
      <c r="M69" s="2"/>
      <c r="N69" s="3"/>
      <c r="O69" s="32"/>
      <c r="P69" s="33"/>
      <c r="Q69" s="33"/>
      <c r="R69" s="33"/>
      <c r="S69" s="2"/>
      <c r="T69" s="1"/>
      <c r="U69" s="2"/>
      <c r="V69" s="2"/>
      <c r="W69" s="2"/>
      <c r="X69" s="2"/>
      <c r="Y69" s="2"/>
      <c r="Z69" s="31"/>
      <c r="AA69" s="31"/>
    </row>
    <row r="70" spans="1:27">
      <c r="A70" s="1"/>
      <c r="B70" s="1"/>
      <c r="C70" s="1"/>
      <c r="D70" s="3"/>
      <c r="E70" s="2"/>
      <c r="F70" s="2"/>
      <c r="G70" s="2"/>
      <c r="H70" s="3"/>
      <c r="I70" s="2"/>
      <c r="J70" s="1"/>
      <c r="K70" s="2"/>
      <c r="L70" s="31"/>
      <c r="M70" s="2"/>
      <c r="N70" s="3"/>
      <c r="O70" s="32"/>
      <c r="P70" s="33"/>
      <c r="Q70" s="33"/>
      <c r="R70" s="33"/>
      <c r="S70" s="2"/>
      <c r="T70" s="1"/>
      <c r="U70" s="2"/>
      <c r="V70" s="2"/>
      <c r="W70" s="2"/>
      <c r="X70" s="2"/>
      <c r="Y70" s="2"/>
      <c r="Z70" s="31"/>
      <c r="AA70" s="31"/>
    </row>
    <row r="71" spans="1:27">
      <c r="A71" s="1"/>
      <c r="B71" s="1"/>
      <c r="C71" s="1"/>
      <c r="D71" s="3"/>
      <c r="E71" s="2"/>
      <c r="F71" s="2"/>
      <c r="G71" s="2"/>
      <c r="H71" s="3"/>
      <c r="I71" s="2"/>
      <c r="J71" s="1"/>
      <c r="K71" s="2"/>
      <c r="L71" s="31"/>
      <c r="M71" s="2"/>
      <c r="N71" s="3"/>
      <c r="O71" s="32"/>
      <c r="P71" s="33"/>
      <c r="Q71" s="33"/>
      <c r="R71" s="33"/>
      <c r="S71" s="2"/>
      <c r="T71" s="1"/>
      <c r="U71" s="2"/>
      <c r="V71" s="2"/>
      <c r="W71" s="2"/>
      <c r="X71" s="2"/>
      <c r="Y71" s="2"/>
      <c r="Z71" s="31"/>
      <c r="AA71" s="31"/>
    </row>
    <row r="72" spans="1:27">
      <c r="A72" s="1"/>
      <c r="B72" s="1"/>
      <c r="C72" s="1"/>
      <c r="D72" s="3"/>
      <c r="E72" s="2"/>
      <c r="F72" s="2"/>
      <c r="G72" s="2"/>
      <c r="H72" s="3"/>
      <c r="I72" s="2"/>
      <c r="J72" s="1"/>
      <c r="K72" s="2"/>
      <c r="L72" s="31"/>
      <c r="M72" s="2"/>
      <c r="N72" s="3"/>
      <c r="O72" s="32"/>
      <c r="P72" s="33"/>
      <c r="Q72" s="33"/>
      <c r="R72" s="33"/>
      <c r="S72" s="2"/>
      <c r="T72" s="1"/>
      <c r="U72" s="2"/>
      <c r="V72" s="2"/>
      <c r="W72" s="2"/>
      <c r="X72" s="2"/>
      <c r="Y72" s="2"/>
      <c r="Z72" s="31"/>
      <c r="AA72" s="31"/>
    </row>
    <row r="73" spans="1:27">
      <c r="A73" s="1"/>
      <c r="B73" s="1"/>
      <c r="C73" s="1"/>
      <c r="D73" s="3"/>
      <c r="E73" s="2"/>
      <c r="F73" s="2"/>
      <c r="G73" s="2"/>
      <c r="H73" s="3"/>
      <c r="I73" s="2"/>
      <c r="J73" s="1"/>
      <c r="K73" s="2"/>
      <c r="L73" s="31"/>
      <c r="M73" s="2"/>
      <c r="N73" s="3"/>
      <c r="O73" s="32"/>
      <c r="P73" s="33"/>
      <c r="Q73" s="33"/>
      <c r="R73" s="33"/>
      <c r="S73" s="2"/>
      <c r="T73" s="1"/>
      <c r="U73" s="2"/>
      <c r="V73" s="2"/>
      <c r="W73" s="2"/>
      <c r="X73" s="2"/>
      <c r="Y73" s="2"/>
      <c r="Z73" s="31"/>
      <c r="AA73" s="31"/>
    </row>
    <row r="74" spans="1:27">
      <c r="A74" s="1"/>
      <c r="B74" s="1"/>
      <c r="C74" s="1"/>
      <c r="D74" s="3"/>
      <c r="E74" s="2"/>
      <c r="F74" s="2"/>
      <c r="G74" s="2"/>
      <c r="H74" s="3"/>
      <c r="I74" s="2"/>
      <c r="J74" s="1"/>
      <c r="K74" s="2"/>
      <c r="L74" s="31"/>
      <c r="M74" s="2"/>
      <c r="N74" s="3"/>
      <c r="O74" s="32"/>
      <c r="P74" s="33"/>
      <c r="Q74" s="33"/>
      <c r="R74" s="33"/>
      <c r="S74" s="2"/>
      <c r="T74" s="1"/>
      <c r="U74" s="2"/>
      <c r="V74" s="2"/>
      <c r="W74" s="2"/>
      <c r="X74" s="2"/>
      <c r="Y74" s="2"/>
      <c r="Z74" s="31"/>
      <c r="AA74" s="31"/>
    </row>
    <row r="75" spans="1:27">
      <c r="A75" s="1"/>
      <c r="B75" s="1"/>
      <c r="C75" s="1"/>
      <c r="D75" s="3"/>
      <c r="E75" s="2"/>
      <c r="F75" s="2"/>
      <c r="G75" s="2"/>
      <c r="H75" s="3"/>
      <c r="I75" s="2"/>
      <c r="J75" s="1"/>
      <c r="K75" s="2"/>
      <c r="L75" s="31"/>
      <c r="M75" s="2"/>
      <c r="N75" s="3"/>
      <c r="O75" s="32"/>
      <c r="P75" s="33"/>
      <c r="Q75" s="33"/>
      <c r="R75" s="33"/>
      <c r="S75" s="2"/>
      <c r="T75" s="1"/>
      <c r="U75" s="2"/>
      <c r="V75" s="2"/>
      <c r="W75" s="2"/>
      <c r="X75" s="2"/>
      <c r="Y75" s="2"/>
      <c r="Z75" s="31"/>
      <c r="AA75" s="31"/>
    </row>
    <row r="76" spans="1:27">
      <c r="A76" s="1"/>
      <c r="B76" s="1"/>
      <c r="C76" s="1"/>
      <c r="D76" s="3"/>
      <c r="E76" s="2"/>
      <c r="F76" s="2"/>
      <c r="G76" s="2"/>
      <c r="H76" s="3"/>
      <c r="I76" s="2"/>
      <c r="J76" s="1"/>
      <c r="K76" s="2"/>
      <c r="L76" s="31"/>
      <c r="M76" s="2"/>
      <c r="N76" s="3"/>
      <c r="O76" s="32"/>
      <c r="P76" s="33"/>
      <c r="Q76" s="33"/>
      <c r="R76" s="33"/>
      <c r="S76" s="2"/>
      <c r="T76" s="1"/>
      <c r="U76" s="2"/>
      <c r="V76" s="2"/>
      <c r="W76" s="2"/>
      <c r="X76" s="2"/>
      <c r="Y76" s="2"/>
      <c r="Z76" s="31"/>
      <c r="AA76" s="31"/>
    </row>
    <row r="77" spans="1:27">
      <c r="A77" s="1"/>
      <c r="B77" s="1"/>
      <c r="C77" s="1"/>
      <c r="D77" s="3"/>
      <c r="E77" s="2"/>
      <c r="F77" s="2"/>
      <c r="G77" s="2"/>
      <c r="H77" s="3"/>
      <c r="I77" s="2"/>
      <c r="J77" s="1"/>
      <c r="K77" s="2"/>
      <c r="L77" s="31"/>
      <c r="M77" s="2"/>
      <c r="N77" s="3"/>
      <c r="O77" s="32"/>
      <c r="P77" s="33"/>
      <c r="Q77" s="33"/>
      <c r="R77" s="33"/>
      <c r="S77" s="2"/>
      <c r="T77" s="1"/>
      <c r="U77" s="2"/>
      <c r="V77" s="2"/>
      <c r="W77" s="2"/>
      <c r="X77" s="2"/>
      <c r="Y77" s="2"/>
      <c r="Z77" s="31"/>
      <c r="AA77" s="31"/>
    </row>
    <row r="78" spans="1:27">
      <c r="A78" s="1"/>
      <c r="B78" s="1"/>
      <c r="C78" s="1"/>
      <c r="D78" s="3"/>
      <c r="E78" s="2"/>
      <c r="F78" s="2"/>
      <c r="G78" s="2"/>
      <c r="H78" s="3"/>
      <c r="I78" s="2"/>
      <c r="J78" s="1"/>
      <c r="K78" s="2"/>
      <c r="L78" s="31"/>
      <c r="M78" s="2"/>
      <c r="N78" s="3"/>
      <c r="O78" s="32"/>
      <c r="P78" s="33"/>
      <c r="Q78" s="33"/>
      <c r="R78" s="33"/>
      <c r="S78" s="2"/>
      <c r="T78" s="1"/>
      <c r="U78" s="2"/>
      <c r="V78" s="2"/>
      <c r="W78" s="2"/>
      <c r="X78" s="2"/>
      <c r="Y78" s="2"/>
      <c r="Z78" s="31"/>
      <c r="AA78" s="31"/>
    </row>
    <row r="79" spans="1:27">
      <c r="A79" s="1"/>
      <c r="B79" s="1"/>
      <c r="C79" s="1"/>
      <c r="D79" s="3"/>
      <c r="E79" s="2"/>
      <c r="F79" s="2"/>
      <c r="G79" s="2"/>
      <c r="H79" s="3"/>
      <c r="I79" s="2"/>
      <c r="J79" s="1"/>
      <c r="K79" s="2"/>
      <c r="L79" s="31"/>
      <c r="M79" s="2"/>
      <c r="N79" s="3"/>
      <c r="O79" s="32"/>
      <c r="P79" s="33"/>
      <c r="Q79" s="33"/>
      <c r="R79" s="33"/>
      <c r="S79" s="2"/>
      <c r="T79" s="1"/>
      <c r="U79" s="2"/>
      <c r="V79" s="2"/>
      <c r="W79" s="2"/>
      <c r="X79" s="2"/>
      <c r="Y79" s="2"/>
      <c r="Z79" s="31"/>
      <c r="AA79" s="31"/>
    </row>
    <row r="80" spans="1:27">
      <c r="A80" s="1"/>
      <c r="B80" s="1"/>
      <c r="C80" s="1"/>
      <c r="D80" s="3"/>
      <c r="E80" s="2"/>
      <c r="F80" s="2"/>
      <c r="G80" s="2"/>
      <c r="H80" s="3"/>
      <c r="I80" s="2"/>
      <c r="J80" s="1"/>
      <c r="K80" s="2"/>
      <c r="L80" s="31"/>
      <c r="M80" s="2"/>
      <c r="N80" s="3"/>
      <c r="O80" s="32"/>
      <c r="P80" s="33"/>
      <c r="Q80" s="33"/>
      <c r="R80" s="33"/>
      <c r="S80" s="2"/>
      <c r="T80" s="1"/>
      <c r="U80" s="2"/>
      <c r="V80" s="2"/>
      <c r="W80" s="2"/>
      <c r="X80" s="2"/>
      <c r="Y80" s="2"/>
      <c r="Z80" s="31"/>
      <c r="AA80" s="31"/>
    </row>
    <row r="81" spans="1:27">
      <c r="A81" s="1"/>
      <c r="B81" s="1"/>
      <c r="C81" s="1"/>
      <c r="D81" s="3"/>
      <c r="E81" s="2"/>
      <c r="F81" s="2"/>
      <c r="G81" s="2"/>
      <c r="H81" s="3"/>
      <c r="I81" s="2"/>
      <c r="J81" s="1"/>
      <c r="K81" s="2"/>
      <c r="L81" s="31"/>
      <c r="M81" s="2"/>
      <c r="N81" s="3"/>
      <c r="O81" s="32"/>
      <c r="P81" s="33"/>
      <c r="Q81" s="33"/>
      <c r="R81" s="33"/>
      <c r="S81" s="2"/>
      <c r="T81" s="1"/>
      <c r="U81" s="2"/>
      <c r="V81" s="2"/>
      <c r="W81" s="2"/>
      <c r="X81" s="2"/>
      <c r="Y81" s="2"/>
      <c r="Z81" s="31"/>
      <c r="AA81" s="31"/>
    </row>
    <row r="82" spans="1:27">
      <c r="A82" s="1"/>
      <c r="B82" s="1"/>
      <c r="C82" s="1"/>
      <c r="D82" s="3"/>
      <c r="E82" s="2"/>
      <c r="F82" s="2"/>
      <c r="G82" s="2"/>
      <c r="H82" s="3"/>
      <c r="I82" s="2"/>
      <c r="J82" s="1"/>
      <c r="K82" s="2"/>
      <c r="L82" s="31"/>
      <c r="M82" s="2"/>
      <c r="N82" s="3"/>
      <c r="O82" s="32"/>
      <c r="P82" s="33"/>
      <c r="Q82" s="33"/>
      <c r="R82" s="33"/>
      <c r="S82" s="2"/>
      <c r="T82" s="1"/>
      <c r="U82" s="2"/>
      <c r="V82" s="2"/>
      <c r="W82" s="2"/>
      <c r="X82" s="2"/>
      <c r="Y82" s="2"/>
      <c r="Z82" s="31"/>
      <c r="AA82" s="31"/>
    </row>
    <row r="83" spans="1:27">
      <c r="A83" s="1"/>
      <c r="B83" s="1"/>
      <c r="C83" s="1"/>
      <c r="D83" s="3"/>
      <c r="E83" s="2"/>
      <c r="F83" s="2"/>
      <c r="G83" s="2"/>
      <c r="H83" s="3"/>
      <c r="I83" s="2"/>
      <c r="J83" s="1"/>
      <c r="K83" s="2"/>
      <c r="L83" s="31"/>
      <c r="M83" s="2"/>
      <c r="N83" s="3"/>
      <c r="O83" s="32"/>
      <c r="P83" s="33"/>
      <c r="Q83" s="33"/>
      <c r="R83" s="33"/>
      <c r="S83" s="2"/>
      <c r="T83" s="1"/>
      <c r="U83" s="2"/>
      <c r="V83" s="2"/>
      <c r="W83" s="2"/>
      <c r="X83" s="2"/>
      <c r="Y83" s="2"/>
      <c r="Z83" s="31"/>
      <c r="AA83" s="31"/>
    </row>
    <row r="84" spans="1:27">
      <c r="A84" s="1"/>
      <c r="B84" s="1"/>
      <c r="C84" s="1"/>
      <c r="D84" s="3"/>
      <c r="E84" s="2"/>
      <c r="F84" s="2"/>
      <c r="G84" s="2"/>
      <c r="H84" s="3"/>
      <c r="I84" s="2"/>
      <c r="J84" s="1"/>
      <c r="K84" s="2"/>
      <c r="L84" s="31"/>
      <c r="M84" s="2"/>
      <c r="N84" s="3"/>
      <c r="O84" s="32"/>
      <c r="P84" s="33"/>
      <c r="Q84" s="33"/>
      <c r="R84" s="33"/>
      <c r="S84" s="2"/>
      <c r="T84" s="1"/>
      <c r="U84" s="2"/>
      <c r="V84" s="2"/>
      <c r="W84" s="2"/>
      <c r="X84" s="2"/>
      <c r="Y84" s="2"/>
      <c r="Z84" s="31"/>
      <c r="AA84" s="31"/>
    </row>
    <row r="85" spans="1:27">
      <c r="A85" s="1"/>
      <c r="B85" s="1"/>
      <c r="C85" s="1"/>
      <c r="D85" s="3"/>
      <c r="E85" s="2"/>
      <c r="F85" s="2"/>
      <c r="G85" s="2"/>
      <c r="H85" s="3"/>
      <c r="I85" s="2"/>
      <c r="J85" s="1"/>
      <c r="K85" s="2"/>
      <c r="L85" s="31"/>
      <c r="M85" s="2"/>
      <c r="N85" s="3"/>
      <c r="O85" s="32"/>
      <c r="P85" s="33"/>
      <c r="Q85" s="33"/>
      <c r="R85" s="33"/>
      <c r="S85" s="2"/>
      <c r="T85" s="1"/>
      <c r="U85" s="2"/>
      <c r="V85" s="2"/>
      <c r="W85" s="2"/>
      <c r="X85" s="2"/>
      <c r="Y85" s="2"/>
      <c r="Z85" s="31"/>
      <c r="AA85" s="31"/>
    </row>
    <row r="86" spans="1:27">
      <c r="A86" s="1"/>
      <c r="B86" s="1"/>
      <c r="C86" s="1"/>
      <c r="D86" s="3"/>
      <c r="E86" s="2"/>
      <c r="F86" s="2"/>
      <c r="G86" s="2"/>
      <c r="H86" s="3"/>
      <c r="I86" s="2"/>
      <c r="J86" s="1"/>
      <c r="K86" s="2"/>
      <c r="L86" s="31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2"/>
      <c r="F87" s="2"/>
      <c r="G87" s="2"/>
      <c r="H87" s="3"/>
      <c r="I87" s="2"/>
      <c r="J87" s="1"/>
      <c r="K87" s="2"/>
      <c r="L87" s="31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2"/>
      <c r="F88" s="2"/>
      <c r="G88" s="2"/>
      <c r="H88" s="3"/>
      <c r="I88" s="2"/>
      <c r="J88" s="1"/>
      <c r="K88" s="2"/>
      <c r="L88" s="31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2"/>
      <c r="F89" s="2"/>
      <c r="G89" s="2"/>
      <c r="H89" s="3"/>
      <c r="I89" s="2"/>
      <c r="J89" s="1"/>
      <c r="K89" s="2"/>
      <c r="L89" s="31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2"/>
      <c r="F90" s="2"/>
      <c r="G90" s="2"/>
      <c r="H90" s="3"/>
      <c r="I90" s="2"/>
      <c r="J90" s="1"/>
      <c r="K90" s="2"/>
      <c r="L90" s="31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2"/>
      <c r="F91" s="2"/>
      <c r="G91" s="2"/>
      <c r="H91" s="3"/>
      <c r="I91" s="2"/>
      <c r="J91" s="1"/>
      <c r="K91" s="2"/>
      <c r="L91" s="31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2"/>
      <c r="F92" s="2"/>
      <c r="G92" s="2"/>
      <c r="H92" s="3"/>
      <c r="I92" s="2"/>
      <c r="J92" s="1"/>
      <c r="K92" s="2"/>
      <c r="L92" s="31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2"/>
      <c r="F93" s="2"/>
      <c r="G93" s="2"/>
      <c r="H93" s="3"/>
      <c r="I93" s="2"/>
      <c r="J93" s="1"/>
      <c r="K93" s="2"/>
      <c r="L93" s="31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2"/>
      <c r="F94" s="2"/>
      <c r="G94" s="2"/>
      <c r="H94" s="3"/>
      <c r="I94" s="2"/>
      <c r="J94" s="1"/>
      <c r="K94" s="2"/>
      <c r="L94" s="31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2"/>
      <c r="F95" s="2"/>
      <c r="G95" s="2"/>
      <c r="H95" s="3"/>
      <c r="I95" s="2"/>
      <c r="J95" s="1"/>
      <c r="K95" s="2"/>
      <c r="L95" s="31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2"/>
      <c r="F96" s="2"/>
      <c r="G96" s="2"/>
      <c r="H96" s="3"/>
      <c r="I96" s="2"/>
      <c r="J96" s="1"/>
      <c r="K96" s="2"/>
      <c r="L96" s="31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2"/>
      <c r="F97" s="2"/>
      <c r="G97" s="2"/>
      <c r="H97" s="3"/>
      <c r="I97" s="2"/>
      <c r="J97" s="1"/>
      <c r="K97" s="2"/>
      <c r="L97" s="31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2"/>
      <c r="F98" s="2"/>
      <c r="G98" s="2"/>
      <c r="H98" s="3"/>
      <c r="I98" s="2"/>
      <c r="J98" s="1"/>
      <c r="K98" s="2"/>
      <c r="L98" s="31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2"/>
      <c r="F99" s="2"/>
      <c r="G99" s="2"/>
      <c r="H99" s="3"/>
      <c r="I99" s="2"/>
      <c r="J99" s="1"/>
      <c r="K99" s="2"/>
      <c r="L99" s="31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2"/>
      <c r="F100" s="2"/>
      <c r="G100" s="2"/>
      <c r="H100" s="3"/>
      <c r="I100" s="2"/>
      <c r="J100" s="1"/>
      <c r="K100" s="2"/>
      <c r="L100" s="31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2"/>
      <c r="F101" s="2"/>
      <c r="G101" s="2"/>
      <c r="H101" s="3"/>
      <c r="I101" s="2"/>
      <c r="J101" s="1"/>
      <c r="K101" s="2"/>
      <c r="L101" s="31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2"/>
      <c r="F102" s="2"/>
      <c r="G102" s="2"/>
      <c r="H102" s="3"/>
      <c r="I102" s="2"/>
      <c r="J102" s="1"/>
      <c r="K102" s="2"/>
      <c r="L102" s="31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2"/>
      <c r="F103" s="2"/>
      <c r="G103" s="2"/>
      <c r="H103" s="3"/>
      <c r="I103" s="2"/>
      <c r="J103" s="1"/>
      <c r="K103" s="2"/>
      <c r="L103" s="31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2"/>
      <c r="F104" s="2"/>
      <c r="G104" s="2"/>
      <c r="H104" s="3"/>
      <c r="I104" s="2"/>
      <c r="J104" s="1"/>
      <c r="K104" s="2"/>
      <c r="L104" s="31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2"/>
      <c r="F105" s="2"/>
      <c r="G105" s="2"/>
      <c r="H105" s="3"/>
      <c r="I105" s="2"/>
      <c r="J105" s="1"/>
      <c r="K105" s="2"/>
      <c r="L105" s="31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2"/>
      <c r="F106" s="2"/>
      <c r="G106" s="2"/>
      <c r="H106" s="3"/>
      <c r="I106" s="2"/>
      <c r="J106" s="1"/>
      <c r="K106" s="2"/>
      <c r="L106" s="31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2"/>
      <c r="F107" s="2"/>
      <c r="G107" s="2"/>
      <c r="H107" s="3"/>
      <c r="I107" s="2"/>
      <c r="J107" s="1"/>
      <c r="K107" s="2"/>
      <c r="L107" s="31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2"/>
      <c r="F108" s="2"/>
      <c r="G108" s="2"/>
      <c r="H108" s="3"/>
      <c r="I108" s="2"/>
      <c r="J108" s="1"/>
      <c r="K108" s="2"/>
      <c r="L108" s="31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2"/>
      <c r="H109" s="3"/>
      <c r="I109" s="2"/>
      <c r="J109" s="1"/>
      <c r="K109" s="2"/>
      <c r="L109" s="31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2"/>
      <c r="H110" s="3"/>
      <c r="I110" s="2"/>
      <c r="J110" s="1"/>
      <c r="K110" s="2"/>
      <c r="L110" s="31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2"/>
      <c r="H111" s="3"/>
      <c r="I111" s="2"/>
      <c r="J111" s="1"/>
      <c r="K111" s="2"/>
      <c r="L111" s="31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2"/>
      <c r="H112" s="3"/>
      <c r="I112" s="2"/>
      <c r="J112" s="1"/>
      <c r="K112" s="2"/>
      <c r="L112" s="31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2"/>
      <c r="H113" s="3"/>
      <c r="I113" s="2"/>
      <c r="J113" s="1"/>
      <c r="K113" s="2"/>
      <c r="L113" s="31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2"/>
      <c r="H114" s="3"/>
      <c r="I114" s="2"/>
      <c r="J114" s="1"/>
      <c r="K114" s="2"/>
      <c r="L114" s="31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2"/>
      <c r="H115" s="3"/>
      <c r="I115" s="2"/>
      <c r="J115" s="1"/>
      <c r="K115" s="2"/>
      <c r="L115" s="31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2"/>
      <c r="H116" s="3"/>
      <c r="I116" s="2"/>
      <c r="J116" s="1"/>
      <c r="K116" s="2"/>
      <c r="L116" s="31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2"/>
      <c r="H117" s="3"/>
      <c r="I117" s="2"/>
      <c r="J117" s="1"/>
      <c r="K117" s="2"/>
      <c r="L117" s="31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2"/>
      <c r="H118" s="3"/>
      <c r="I118" s="2"/>
      <c r="J118" s="1"/>
      <c r="K118" s="2"/>
      <c r="L118" s="31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2"/>
      <c r="H119" s="3"/>
      <c r="I119" s="2"/>
      <c r="J119" s="1"/>
      <c r="K119" s="2"/>
      <c r="L119" s="31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2"/>
      <c r="H120" s="3"/>
      <c r="I120" s="2"/>
      <c r="J120" s="1"/>
      <c r="K120" s="2"/>
      <c r="L120" s="31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2"/>
      <c r="H121" s="3"/>
      <c r="I121" s="2"/>
      <c r="J121" s="1"/>
      <c r="K121" s="2"/>
      <c r="L121" s="31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2"/>
      <c r="H122" s="3"/>
      <c r="I122" s="2"/>
      <c r="J122" s="1"/>
      <c r="K122" s="2"/>
      <c r="L122" s="31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2"/>
      <c r="H123" s="3"/>
      <c r="I123" s="2"/>
      <c r="J123" s="1"/>
      <c r="K123" s="2"/>
      <c r="L123" s="31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2"/>
      <c r="H124" s="3"/>
      <c r="I124" s="2"/>
      <c r="J124" s="1"/>
      <c r="K124" s="2"/>
      <c r="L124" s="31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2"/>
      <c r="H125" s="3"/>
      <c r="I125" s="2"/>
      <c r="J125" s="1"/>
      <c r="K125" s="2"/>
      <c r="L125" s="31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2"/>
      <c r="H126" s="3"/>
      <c r="I126" s="2"/>
      <c r="J126" s="1"/>
      <c r="K126" s="2"/>
      <c r="L126" s="31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2"/>
      <c r="H127" s="3"/>
      <c r="I127" s="2"/>
      <c r="J127" s="1"/>
      <c r="K127" s="2"/>
      <c r="L127" s="31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2"/>
      <c r="H128" s="3"/>
      <c r="I128" s="2"/>
      <c r="J128" s="1"/>
      <c r="K128" s="2"/>
      <c r="L128" s="31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2"/>
      <c r="H129" s="3"/>
      <c r="I129" s="2"/>
      <c r="J129" s="1"/>
      <c r="K129" s="2"/>
      <c r="L129" s="31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2"/>
      <c r="H130" s="3"/>
      <c r="I130" s="2"/>
      <c r="J130" s="1"/>
      <c r="K130" s="2"/>
      <c r="L130" s="31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2"/>
      <c r="H131" s="3"/>
      <c r="I131" s="2"/>
      <c r="J131" s="1"/>
      <c r="K131" s="2"/>
      <c r="L131" s="31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2"/>
      <c r="H132" s="3"/>
      <c r="I132" s="2"/>
      <c r="J132" s="1"/>
      <c r="K132" s="2"/>
      <c r="L132" s="31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2"/>
      <c r="H133" s="3"/>
      <c r="I133" s="2"/>
      <c r="J133" s="1"/>
      <c r="K133" s="2"/>
      <c r="L133" s="31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2"/>
      <c r="H134" s="3"/>
      <c r="I134" s="2"/>
      <c r="J134" s="1"/>
      <c r="K134" s="2"/>
      <c r="L134" s="31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2"/>
      <c r="H135" s="3"/>
      <c r="I135" s="2"/>
      <c r="J135" s="1"/>
      <c r="K135" s="2"/>
      <c r="L135" s="31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2"/>
      <c r="H136" s="3"/>
      <c r="I136" s="2"/>
      <c r="J136" s="1"/>
      <c r="K136" s="2"/>
      <c r="L136" s="31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2"/>
      <c r="H137" s="3"/>
      <c r="I137" s="2"/>
      <c r="J137" s="1"/>
      <c r="K137" s="2"/>
      <c r="L137" s="31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2"/>
      <c r="H138" s="3"/>
      <c r="I138" s="2"/>
      <c r="J138" s="1"/>
      <c r="K138" s="2"/>
      <c r="L138" s="31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2"/>
      <c r="H139" s="3"/>
      <c r="I139" s="2"/>
      <c r="J139" s="1"/>
      <c r="K139" s="2"/>
      <c r="L139" s="31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2"/>
      <c r="H140" s="3"/>
      <c r="I140" s="2"/>
      <c r="J140" s="1"/>
      <c r="K140" s="2"/>
      <c r="L140" s="31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2"/>
      <c r="H141" s="3"/>
      <c r="I141" s="2"/>
      <c r="J141" s="1"/>
      <c r="K141" s="2"/>
      <c r="L141" s="31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2"/>
      <c r="H142" s="3"/>
      <c r="I142" s="2"/>
      <c r="J142" s="1"/>
      <c r="K142" s="2"/>
      <c r="L142" s="31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2"/>
      <c r="H143" s="3"/>
      <c r="I143" s="2"/>
      <c r="J143" s="1"/>
      <c r="K143" s="2"/>
      <c r="L143" s="31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2"/>
      <c r="H144" s="3"/>
      <c r="I144" s="2"/>
      <c r="J144" s="1"/>
      <c r="K144" s="2"/>
      <c r="L144" s="31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2"/>
      <c r="H145" s="3"/>
      <c r="I145" s="2"/>
      <c r="J145" s="1"/>
      <c r="K145" s="2"/>
      <c r="L145" s="31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2"/>
      <c r="H146" s="3"/>
      <c r="I146" s="2"/>
      <c r="J146" s="1"/>
      <c r="K146" s="2"/>
      <c r="L146" s="31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2"/>
      <c r="H147" s="3"/>
      <c r="I147" s="2"/>
      <c r="J147" s="1"/>
      <c r="K147" s="2"/>
      <c r="L147" s="31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2"/>
      <c r="H148" s="3"/>
      <c r="I148" s="2"/>
      <c r="J148" s="1"/>
      <c r="K148" s="2"/>
      <c r="L148" s="31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2"/>
      <c r="H149" s="3"/>
      <c r="I149" s="2"/>
      <c r="J149" s="1"/>
      <c r="K149" s="2"/>
      <c r="L149" s="31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2"/>
      <c r="H150" s="3"/>
      <c r="I150" s="2"/>
      <c r="J150" s="1"/>
      <c r="K150" s="2"/>
      <c r="L150" s="31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2"/>
      <c r="H151" s="3"/>
      <c r="I151" s="2"/>
      <c r="J151" s="1"/>
      <c r="K151" s="2"/>
      <c r="L151" s="31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2"/>
      <c r="H152" s="3"/>
      <c r="I152" s="2"/>
      <c r="J152" s="1"/>
      <c r="K152" s="2"/>
      <c r="L152" s="31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2"/>
      <c r="H153" s="3"/>
      <c r="I153" s="2"/>
      <c r="J153" s="1"/>
      <c r="K153" s="2"/>
      <c r="L153" s="31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2"/>
      <c r="H154" s="3"/>
      <c r="I154" s="2"/>
      <c r="J154" s="1"/>
      <c r="K154" s="2"/>
      <c r="L154" s="31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2"/>
      <c r="H155" s="3"/>
      <c r="I155" s="2"/>
      <c r="J155" s="1"/>
      <c r="K155" s="2"/>
      <c r="L155" s="31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2"/>
      <c r="H156" s="3"/>
      <c r="I156" s="2"/>
      <c r="J156" s="1"/>
      <c r="K156" s="2"/>
      <c r="L156" s="31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2"/>
      <c r="H157" s="3"/>
      <c r="I157" s="2"/>
      <c r="J157" s="1"/>
      <c r="K157" s="2"/>
      <c r="L157" s="31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2"/>
      <c r="H158" s="3"/>
      <c r="I158" s="2"/>
      <c r="J158" s="1"/>
      <c r="K158" s="2"/>
      <c r="L158" s="31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2"/>
      <c r="H159" s="3"/>
      <c r="I159" s="2"/>
      <c r="J159" s="1"/>
      <c r="K159" s="2"/>
      <c r="L159" s="31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2"/>
      <c r="H160" s="3"/>
      <c r="I160" s="2"/>
      <c r="J160" s="1"/>
      <c r="K160" s="2"/>
      <c r="L160" s="31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2"/>
      <c r="H161" s="3"/>
      <c r="I161" s="2"/>
      <c r="J161" s="1"/>
      <c r="K161" s="2"/>
      <c r="L161" s="31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2"/>
      <c r="H162" s="3"/>
      <c r="I162" s="2"/>
      <c r="J162" s="1"/>
      <c r="K162" s="2"/>
      <c r="L162" s="31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2"/>
      <c r="H163" s="3"/>
      <c r="I163" s="2"/>
      <c r="J163" s="1"/>
      <c r="K163" s="2"/>
      <c r="L163" s="31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2"/>
      <c r="H164" s="3"/>
      <c r="I164" s="2"/>
      <c r="J164" s="1"/>
      <c r="K164" s="2"/>
      <c r="L164" s="31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2"/>
      <c r="H165" s="3"/>
      <c r="I165" s="2"/>
      <c r="J165" s="1"/>
      <c r="K165" s="2"/>
      <c r="L165" s="31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2"/>
      <c r="H166" s="3"/>
      <c r="I166" s="2"/>
      <c r="J166" s="1"/>
      <c r="K166" s="2"/>
      <c r="L166" s="31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2"/>
      <c r="H167" s="3"/>
      <c r="I167" s="2"/>
      <c r="J167" s="1"/>
      <c r="K167" s="2"/>
      <c r="L167" s="31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2"/>
      <c r="H168" s="3"/>
      <c r="I168" s="2"/>
      <c r="J168" s="1"/>
      <c r="K168" s="2"/>
      <c r="L168" s="31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2"/>
      <c r="H169" s="3"/>
      <c r="I169" s="2"/>
      <c r="J169" s="1"/>
      <c r="K169" s="2"/>
      <c r="L169" s="31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2"/>
      <c r="H170" s="3"/>
      <c r="I170" s="2"/>
      <c r="J170" s="1"/>
      <c r="K170" s="2"/>
      <c r="L170" s="31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2"/>
      <c r="H171" s="3"/>
      <c r="I171" s="2"/>
      <c r="J171" s="1"/>
      <c r="K171" s="2"/>
      <c r="L171" s="31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2"/>
      <c r="H172" s="3"/>
      <c r="I172" s="2"/>
      <c r="J172" s="1"/>
      <c r="K172" s="2"/>
      <c r="L172" s="31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2"/>
      <c r="H173" s="3"/>
      <c r="I173" s="2"/>
      <c r="J173" s="1"/>
      <c r="K173" s="2"/>
      <c r="L173" s="31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2"/>
      <c r="H174" s="3"/>
      <c r="I174" s="2"/>
      <c r="J174" s="1"/>
      <c r="K174" s="2"/>
      <c r="L174" s="31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2"/>
      <c r="H175" s="3"/>
      <c r="I175" s="2"/>
      <c r="J175" s="1"/>
      <c r="K175" s="2"/>
      <c r="L175" s="31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2"/>
      <c r="H176" s="3"/>
      <c r="I176" s="2"/>
      <c r="J176" s="1"/>
      <c r="K176" s="2"/>
      <c r="L176" s="31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2"/>
      <c r="H177" s="3"/>
      <c r="I177" s="2"/>
      <c r="J177" s="1"/>
      <c r="K177" s="2"/>
      <c r="L177" s="31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2"/>
      <c r="H178" s="3"/>
      <c r="I178" s="2"/>
      <c r="J178" s="1"/>
      <c r="K178" s="2"/>
      <c r="L178" s="31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2"/>
      <c r="H179" s="3"/>
      <c r="I179" s="2"/>
      <c r="J179" s="1"/>
      <c r="K179" s="2"/>
      <c r="L179" s="31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2"/>
      <c r="H180" s="3"/>
      <c r="I180" s="2"/>
      <c r="J180" s="1"/>
      <c r="K180" s="2"/>
      <c r="L180" s="31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2"/>
      <c r="H181" s="3"/>
      <c r="I181" s="2"/>
      <c r="J181" s="1"/>
      <c r="K181" s="2"/>
      <c r="L181" s="31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2"/>
      <c r="H182" s="3"/>
      <c r="I182" s="2"/>
      <c r="J182" s="1"/>
      <c r="K182" s="2"/>
      <c r="L182" s="31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2"/>
      <c r="H183" s="3"/>
      <c r="I183" s="2"/>
      <c r="J183" s="1"/>
      <c r="K183" s="2"/>
      <c r="L183" s="31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2"/>
      <c r="H184" s="3"/>
      <c r="I184" s="2"/>
      <c r="J184" s="1"/>
      <c r="K184" s="2"/>
      <c r="L184" s="31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2"/>
      <c r="H185" s="3"/>
      <c r="I185" s="2"/>
      <c r="J185" s="1"/>
      <c r="K185" s="2"/>
      <c r="L185" s="31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2"/>
      <c r="H186" s="3"/>
      <c r="I186" s="2"/>
      <c r="J186" s="1"/>
      <c r="K186" s="2"/>
      <c r="L186" s="31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2"/>
      <c r="H187" s="3"/>
      <c r="I187" s="2"/>
      <c r="J187" s="1"/>
      <c r="K187" s="2"/>
      <c r="L187" s="31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2"/>
      <c r="H188" s="3"/>
      <c r="I188" s="2"/>
      <c r="J188" s="1"/>
      <c r="K188" s="2"/>
      <c r="L188" s="31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2"/>
      <c r="H189" s="3"/>
      <c r="I189" s="2"/>
      <c r="J189" s="1"/>
      <c r="K189" s="2"/>
      <c r="L189" s="31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2"/>
      <c r="H190" s="3"/>
      <c r="I190" s="2"/>
      <c r="J190" s="1"/>
      <c r="K190" s="2"/>
      <c r="L190" s="31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2"/>
      <c r="H191" s="3"/>
      <c r="I191" s="2"/>
      <c r="J191" s="1"/>
      <c r="K191" s="2"/>
      <c r="L191" s="31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2"/>
      <c r="H192" s="3"/>
      <c r="I192" s="2"/>
      <c r="J192" s="1"/>
      <c r="K192" s="2"/>
      <c r="L192" s="31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2"/>
      <c r="H193" s="3"/>
      <c r="I193" s="2"/>
      <c r="J193" s="1"/>
      <c r="K193" s="2"/>
      <c r="L193" s="31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2"/>
      <c r="H194" s="3"/>
      <c r="I194" s="2"/>
      <c r="J194" s="1"/>
      <c r="K194" s="2"/>
      <c r="L194" s="31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2"/>
      <c r="H195" s="3"/>
      <c r="I195" s="2"/>
      <c r="J195" s="1"/>
      <c r="K195" s="2"/>
      <c r="L195" s="31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2"/>
      <c r="H196" s="3"/>
      <c r="I196" s="2"/>
      <c r="J196" s="1"/>
      <c r="K196" s="2"/>
      <c r="L196" s="31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2"/>
      <c r="H197" s="3"/>
      <c r="I197" s="2"/>
      <c r="J197" s="1"/>
      <c r="K197" s="2"/>
      <c r="L197" s="31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2"/>
      <c r="H198" s="3"/>
      <c r="I198" s="2"/>
      <c r="J198" s="1"/>
      <c r="K198" s="2"/>
      <c r="L198" s="31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2"/>
      <c r="H199" s="3"/>
      <c r="I199" s="2"/>
      <c r="J199" s="1"/>
      <c r="K199" s="2"/>
      <c r="L199" s="31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2"/>
      <c r="H200" s="3"/>
      <c r="I200" s="2"/>
      <c r="J200" s="1"/>
      <c r="K200" s="2"/>
      <c r="L200" s="31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2"/>
      <c r="H201" s="3"/>
      <c r="I201" s="2"/>
      <c r="J201" s="1"/>
      <c r="K201" s="2"/>
      <c r="L201" s="31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1">
    <mergeCell ref="A1:E1"/>
    <mergeCell ref="A2:R2"/>
    <mergeCell ref="P3:R3"/>
    <mergeCell ref="T3:V3"/>
    <mergeCell ref="W3:Y3"/>
    <mergeCell ref="A5:E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R1"/>
    </sheetView>
  </sheetViews>
  <sheetFormatPr defaultColWidth="8.75" defaultRowHeight="14.25"/>
  <cols>
    <col min="1" max="1" width="3.58333333333333" customWidth="1"/>
    <col min="2" max="2" width="4.5" customWidth="1"/>
    <col min="3" max="3" width="2.08333333333333" hidden="1" customWidth="1"/>
    <col min="4" max="5" width="21.5833333333333" customWidth="1"/>
    <col min="6" max="6" width="7.33333333333333" customWidth="1"/>
    <col min="7" max="7" width="4.58333333333333" customWidth="1"/>
    <col min="8" max="8" width="16" customWidth="1"/>
    <col min="9" max="9" width="8.33333333333333" customWidth="1"/>
    <col min="10" max="10" width="7.58333333333333" customWidth="1"/>
    <col min="11" max="11" width="6.33333333333333" customWidth="1"/>
    <col min="12" max="12" width="9.75" customWidth="1"/>
    <col min="13" max="13" width="10.75" customWidth="1"/>
    <col min="14" max="14" width="17.5" customWidth="1"/>
    <col min="15" max="15" width="17.25" customWidth="1"/>
    <col min="16" max="16" width="15.0833333333333" customWidth="1"/>
    <col min="17" max="17" width="17" customWidth="1"/>
    <col min="18" max="18" width="18.75" customWidth="1"/>
    <col min="19" max="20" width="10" hidden="1" customWidth="1"/>
    <col min="21" max="24" width="9.08333333333333" hidden="1" customWidth="1"/>
    <col min="25" max="25" width="13.0833333333333" hidden="1" customWidth="1"/>
    <col min="26" max="26" width="9.08333333333333" hidden="1" customWidth="1"/>
    <col min="27" max="27" width="7.25" hidden="1" customWidth="1"/>
  </cols>
  <sheetData>
    <row r="1" ht="53.15" customHeight="1" spans="1:27">
      <c r="A1" s="4" t="s">
        <v>1</v>
      </c>
      <c r="B1" s="4"/>
      <c r="C1" s="4"/>
      <c r="D1" s="5"/>
      <c r="E1" s="6"/>
      <c r="F1" s="4"/>
      <c r="G1" s="4"/>
      <c r="H1" s="5"/>
      <c r="I1" s="4"/>
      <c r="J1" s="4"/>
      <c r="K1" s="4"/>
      <c r="L1" s="34"/>
      <c r="M1" s="4"/>
      <c r="N1" s="5"/>
      <c r="O1" s="4"/>
      <c r="P1" s="35"/>
      <c r="Q1" s="35"/>
      <c r="R1" s="35"/>
      <c r="S1" s="143"/>
      <c r="T1" s="1"/>
      <c r="U1" s="143"/>
      <c r="V1" s="143"/>
      <c r="W1" s="143"/>
      <c r="X1" s="143"/>
      <c r="Y1" s="143"/>
      <c r="Z1" s="31"/>
      <c r="AA1" s="31"/>
    </row>
    <row r="2" ht="27" customHeight="1" spans="1:27">
      <c r="A2" s="7" t="s">
        <v>2</v>
      </c>
      <c r="B2" s="8" t="s">
        <v>3</v>
      </c>
      <c r="C2" s="8"/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36" t="s">
        <v>10</v>
      </c>
      <c r="K2" s="11" t="s">
        <v>11</v>
      </c>
      <c r="L2" s="37" t="s">
        <v>12</v>
      </c>
      <c r="M2" s="11" t="s">
        <v>13</v>
      </c>
      <c r="N2" s="11" t="s">
        <v>14</v>
      </c>
      <c r="O2" s="38" t="s">
        <v>15</v>
      </c>
      <c r="P2" s="37" t="s">
        <v>16</v>
      </c>
      <c r="Q2" s="37"/>
      <c r="R2" s="37"/>
      <c r="S2" s="143"/>
      <c r="T2" s="7" t="s">
        <v>17</v>
      </c>
      <c r="U2" s="46"/>
      <c r="V2" s="46"/>
      <c r="W2" s="46" t="s">
        <v>18</v>
      </c>
      <c r="X2" s="47"/>
      <c r="Y2" s="51"/>
      <c r="Z2" s="37" t="s">
        <v>19</v>
      </c>
      <c r="AA2" s="52" t="s">
        <v>20</v>
      </c>
    </row>
    <row r="3" ht="27" customHeight="1" spans="1:27">
      <c r="A3" s="7"/>
      <c r="B3" s="12"/>
      <c r="C3" s="12"/>
      <c r="D3" s="13"/>
      <c r="E3" s="14"/>
      <c r="F3" s="11"/>
      <c r="G3" s="15"/>
      <c r="H3" s="11"/>
      <c r="I3" s="11"/>
      <c r="J3" s="36"/>
      <c r="K3" s="11"/>
      <c r="L3" s="37"/>
      <c r="M3" s="11"/>
      <c r="N3" s="15"/>
      <c r="O3" s="38"/>
      <c r="P3" s="37" t="s">
        <v>21</v>
      </c>
      <c r="Q3" s="37" t="s">
        <v>22</v>
      </c>
      <c r="R3" s="37" t="s">
        <v>23</v>
      </c>
      <c r="S3" s="143"/>
      <c r="T3" s="7" t="s">
        <v>24</v>
      </c>
      <c r="U3" s="46" t="s">
        <v>25</v>
      </c>
      <c r="V3" s="46" t="s">
        <v>26</v>
      </c>
      <c r="W3" s="46" t="s">
        <v>24</v>
      </c>
      <c r="X3" s="46" t="s">
        <v>25</v>
      </c>
      <c r="Y3" s="11" t="s">
        <v>27</v>
      </c>
      <c r="Z3" s="52"/>
      <c r="AA3" s="52"/>
    </row>
    <row r="4" ht="26.15" customHeight="1" spans="1:27">
      <c r="A4" s="416" t="s">
        <v>347</v>
      </c>
      <c r="B4" s="417"/>
      <c r="C4" s="417"/>
      <c r="D4" s="418"/>
      <c r="E4" s="419"/>
      <c r="F4" s="26"/>
      <c r="G4" s="26"/>
      <c r="H4" s="26"/>
      <c r="I4" s="26"/>
      <c r="J4" s="43"/>
      <c r="K4" s="26"/>
      <c r="L4" s="44">
        <f>SUM(L5:L88)</f>
        <v>1029213</v>
      </c>
      <c r="M4" s="43"/>
      <c r="N4" s="43"/>
      <c r="O4" s="43"/>
      <c r="P4" s="44">
        <f>SUM(P5:P88)</f>
        <v>1029213</v>
      </c>
      <c r="Q4" s="44">
        <f>SUM(Q5:Q88)</f>
        <v>931213</v>
      </c>
      <c r="R4" s="44">
        <f>SUM(R5:R88)</f>
        <v>98000</v>
      </c>
      <c r="S4" s="143"/>
      <c r="T4" s="36"/>
      <c r="U4" s="50">
        <v>885</v>
      </c>
      <c r="V4" s="50">
        <v>2498</v>
      </c>
      <c r="W4" s="46">
        <f>600*0.4</f>
        <v>240</v>
      </c>
      <c r="X4" s="46">
        <f>800*0.4</f>
        <v>320</v>
      </c>
      <c r="Y4" s="46">
        <v>640</v>
      </c>
      <c r="Z4" s="52">
        <f>SUM(T4*W4+U4*X4+V4*Y4)</f>
        <v>1881920</v>
      </c>
      <c r="AA4" s="52">
        <f>SUM(T4*W4+U4*X4+V4*Y4-P4)</f>
        <v>852707</v>
      </c>
    </row>
    <row r="5" ht="26.15" customHeight="1" spans="1:27">
      <c r="A5" s="26">
        <v>1</v>
      </c>
      <c r="B5" s="420" t="s">
        <v>58</v>
      </c>
      <c r="C5" s="420"/>
      <c r="D5" s="26" t="s">
        <v>348</v>
      </c>
      <c r="E5" s="421" t="s">
        <v>349</v>
      </c>
      <c r="F5" s="26" t="s">
        <v>350</v>
      </c>
      <c r="G5" s="421" t="s">
        <v>62</v>
      </c>
      <c r="H5" s="421" t="s">
        <v>351</v>
      </c>
      <c r="I5" s="26" t="s">
        <v>352</v>
      </c>
      <c r="J5" s="26">
        <v>1700</v>
      </c>
      <c r="K5" s="26">
        <v>3</v>
      </c>
      <c r="L5" s="44">
        <f t="shared" ref="L5:L36" si="0">J5*K5</f>
        <v>5100</v>
      </c>
      <c r="M5" s="26" t="s">
        <v>65</v>
      </c>
      <c r="N5" s="421"/>
      <c r="O5" s="315" t="s">
        <v>353</v>
      </c>
      <c r="P5" s="44">
        <f t="shared" ref="P5:P36" si="1">SUM(Q5:R5)</f>
        <v>5100</v>
      </c>
      <c r="Q5" s="44">
        <f t="shared" ref="Q5:Q36" si="2">L5</f>
        <v>5100</v>
      </c>
      <c r="R5" s="424"/>
      <c r="S5" s="143"/>
      <c r="T5" s="143"/>
      <c r="U5" s="143"/>
      <c r="V5" s="143"/>
      <c r="W5" s="143"/>
      <c r="X5" s="143"/>
      <c r="Y5" s="143"/>
      <c r="Z5" s="143"/>
      <c r="AA5" s="143"/>
    </row>
    <row r="6" ht="26.15" customHeight="1" spans="1:27">
      <c r="A6" s="26">
        <v>2</v>
      </c>
      <c r="B6" s="420" t="s">
        <v>58</v>
      </c>
      <c r="C6" s="420"/>
      <c r="D6" s="26" t="s">
        <v>348</v>
      </c>
      <c r="E6" s="421" t="s">
        <v>96</v>
      </c>
      <c r="F6" s="26" t="s">
        <v>61</v>
      </c>
      <c r="G6" s="421" t="s">
        <v>62</v>
      </c>
      <c r="H6" s="421" t="s">
        <v>354</v>
      </c>
      <c r="I6" s="26" t="s">
        <v>64</v>
      </c>
      <c r="J6" s="26">
        <v>4000</v>
      </c>
      <c r="K6" s="26">
        <v>6</v>
      </c>
      <c r="L6" s="44">
        <f t="shared" si="0"/>
        <v>24000</v>
      </c>
      <c r="M6" s="26" t="s">
        <v>65</v>
      </c>
      <c r="N6" s="421"/>
      <c r="O6" s="315" t="s">
        <v>355</v>
      </c>
      <c r="P6" s="44">
        <f t="shared" si="1"/>
        <v>24000</v>
      </c>
      <c r="Q6" s="44">
        <f t="shared" si="2"/>
        <v>24000</v>
      </c>
      <c r="R6" s="424"/>
      <c r="S6" s="143"/>
      <c r="T6" s="143"/>
      <c r="U6" s="143"/>
      <c r="V6" s="143"/>
      <c r="W6" s="143"/>
      <c r="X6" s="143"/>
      <c r="Y6" s="143"/>
      <c r="Z6" s="143"/>
      <c r="AA6" s="143"/>
    </row>
    <row r="7" ht="26.15" customHeight="1" spans="1:27">
      <c r="A7" s="26">
        <v>3</v>
      </c>
      <c r="B7" s="420" t="s">
        <v>58</v>
      </c>
      <c r="C7" s="420"/>
      <c r="D7" s="26" t="s">
        <v>348</v>
      </c>
      <c r="E7" s="421" t="s">
        <v>356</v>
      </c>
      <c r="F7" s="26" t="s">
        <v>357</v>
      </c>
      <c r="G7" s="421" t="s">
        <v>62</v>
      </c>
      <c r="H7" s="421" t="s">
        <v>358</v>
      </c>
      <c r="I7" s="26" t="s">
        <v>359</v>
      </c>
      <c r="J7" s="43">
        <v>6000</v>
      </c>
      <c r="K7" s="26">
        <v>3</v>
      </c>
      <c r="L7" s="44">
        <f t="shared" si="0"/>
        <v>18000</v>
      </c>
      <c r="M7" s="26" t="s">
        <v>65</v>
      </c>
      <c r="N7" s="421"/>
      <c r="O7" s="315" t="s">
        <v>353</v>
      </c>
      <c r="P7" s="44">
        <f t="shared" si="1"/>
        <v>18000</v>
      </c>
      <c r="Q7" s="44">
        <f t="shared" si="2"/>
        <v>18000</v>
      </c>
      <c r="R7" s="424"/>
      <c r="S7" s="143"/>
      <c r="T7" s="143"/>
      <c r="U7" s="143"/>
      <c r="V7" s="143"/>
      <c r="W7" s="143"/>
      <c r="X7" s="143"/>
      <c r="Y7" s="143"/>
      <c r="Z7" s="143"/>
      <c r="AA7" s="143"/>
    </row>
    <row r="8" ht="26.15" customHeight="1" spans="1:27">
      <c r="A8" s="26">
        <v>4</v>
      </c>
      <c r="B8" s="420" t="s">
        <v>58</v>
      </c>
      <c r="C8" s="420"/>
      <c r="D8" s="26" t="s">
        <v>348</v>
      </c>
      <c r="E8" s="421" t="s">
        <v>360</v>
      </c>
      <c r="F8" s="26" t="s">
        <v>357</v>
      </c>
      <c r="G8" s="421" t="s">
        <v>62</v>
      </c>
      <c r="H8" s="421" t="s">
        <v>361</v>
      </c>
      <c r="I8" s="26" t="s">
        <v>64</v>
      </c>
      <c r="J8" s="43">
        <v>5000</v>
      </c>
      <c r="K8" s="26">
        <v>6</v>
      </c>
      <c r="L8" s="44">
        <f t="shared" si="0"/>
        <v>30000</v>
      </c>
      <c r="M8" s="26" t="s">
        <v>65</v>
      </c>
      <c r="N8" s="421"/>
      <c r="O8" s="315" t="s">
        <v>353</v>
      </c>
      <c r="P8" s="44">
        <f t="shared" si="1"/>
        <v>30000</v>
      </c>
      <c r="Q8" s="44">
        <f t="shared" si="2"/>
        <v>30000</v>
      </c>
      <c r="R8" s="424"/>
      <c r="S8" s="143"/>
      <c r="T8" s="143"/>
      <c r="U8" s="143"/>
      <c r="V8" s="143"/>
      <c r="W8" s="143"/>
      <c r="X8" s="143"/>
      <c r="Y8" s="143"/>
      <c r="Z8" s="143"/>
      <c r="AA8" s="143"/>
    </row>
    <row r="9" ht="26.15" customHeight="1" spans="1:27">
      <c r="A9" s="26">
        <v>5</v>
      </c>
      <c r="B9" s="420" t="s">
        <v>58</v>
      </c>
      <c r="C9" s="420"/>
      <c r="D9" s="26" t="s">
        <v>348</v>
      </c>
      <c r="E9" s="421" t="s">
        <v>362</v>
      </c>
      <c r="F9" s="26"/>
      <c r="G9" s="421" t="s">
        <v>62</v>
      </c>
      <c r="H9" s="421" t="s">
        <v>363</v>
      </c>
      <c r="I9" s="26" t="s">
        <v>114</v>
      </c>
      <c r="J9" s="43">
        <v>3000</v>
      </c>
      <c r="K9" s="26">
        <v>1</v>
      </c>
      <c r="L9" s="44">
        <f t="shared" si="0"/>
        <v>3000</v>
      </c>
      <c r="M9" s="26" t="s">
        <v>65</v>
      </c>
      <c r="N9" s="421"/>
      <c r="O9" s="315" t="s">
        <v>355</v>
      </c>
      <c r="P9" s="44">
        <f t="shared" si="1"/>
        <v>3000</v>
      </c>
      <c r="Q9" s="44">
        <f t="shared" si="2"/>
        <v>3000</v>
      </c>
      <c r="R9" s="424"/>
      <c r="S9" s="143"/>
      <c r="T9" s="143"/>
      <c r="U9" s="143"/>
      <c r="V9" s="143"/>
      <c r="W9" s="143"/>
      <c r="X9" s="143"/>
      <c r="Y9" s="143"/>
      <c r="Z9" s="143"/>
      <c r="AA9" s="143"/>
    </row>
    <row r="10" ht="26.15" customHeight="1" spans="1:27">
      <c r="A10" s="26">
        <v>6</v>
      </c>
      <c r="B10" s="420" t="s">
        <v>58</v>
      </c>
      <c r="C10" s="420"/>
      <c r="D10" s="26" t="s">
        <v>348</v>
      </c>
      <c r="E10" s="421" t="s">
        <v>364</v>
      </c>
      <c r="F10" s="26"/>
      <c r="G10" s="421" t="s">
        <v>62</v>
      </c>
      <c r="H10" s="421" t="s">
        <v>365</v>
      </c>
      <c r="I10" s="26" t="s">
        <v>114</v>
      </c>
      <c r="J10" s="43">
        <v>2500</v>
      </c>
      <c r="K10" s="26">
        <v>1</v>
      </c>
      <c r="L10" s="44">
        <f t="shared" si="0"/>
        <v>2500</v>
      </c>
      <c r="M10" s="26" t="s">
        <v>65</v>
      </c>
      <c r="N10" s="421"/>
      <c r="O10" s="315" t="s">
        <v>355</v>
      </c>
      <c r="P10" s="44">
        <f t="shared" si="1"/>
        <v>2500</v>
      </c>
      <c r="Q10" s="44">
        <f t="shared" si="2"/>
        <v>2500</v>
      </c>
      <c r="R10" s="424"/>
      <c r="S10" s="143"/>
      <c r="T10" s="143"/>
      <c r="U10" s="143"/>
      <c r="V10" s="143"/>
      <c r="W10" s="143"/>
      <c r="X10" s="143"/>
      <c r="Y10" s="143"/>
      <c r="Z10" s="143"/>
      <c r="AA10" s="143"/>
    </row>
    <row r="11" ht="26.15" customHeight="1" spans="1:27">
      <c r="A11" s="26">
        <v>7</v>
      </c>
      <c r="B11" s="420" t="s">
        <v>58</v>
      </c>
      <c r="C11" s="420"/>
      <c r="D11" s="26" t="s">
        <v>348</v>
      </c>
      <c r="E11" s="421" t="s">
        <v>366</v>
      </c>
      <c r="F11" s="26"/>
      <c r="G11" s="421" t="s">
        <v>62</v>
      </c>
      <c r="H11" s="421" t="s">
        <v>367</v>
      </c>
      <c r="I11" s="26" t="s">
        <v>64</v>
      </c>
      <c r="J11" s="43">
        <v>1700</v>
      </c>
      <c r="K11" s="26">
        <v>1</v>
      </c>
      <c r="L11" s="44">
        <f t="shared" si="0"/>
        <v>1700</v>
      </c>
      <c r="M11" s="26" t="s">
        <v>65</v>
      </c>
      <c r="N11" s="421"/>
      <c r="O11" s="315" t="s">
        <v>355</v>
      </c>
      <c r="P11" s="44">
        <f t="shared" si="1"/>
        <v>1700</v>
      </c>
      <c r="Q11" s="44">
        <f t="shared" si="2"/>
        <v>1700</v>
      </c>
      <c r="R11" s="424"/>
      <c r="S11" s="143"/>
      <c r="T11" s="143"/>
      <c r="U11" s="143"/>
      <c r="V11" s="143"/>
      <c r="W11" s="143"/>
      <c r="X11" s="143"/>
      <c r="Y11" s="143"/>
      <c r="Z11" s="143"/>
      <c r="AA11" s="143"/>
    </row>
    <row r="12" ht="26.15" customHeight="1" spans="1:27">
      <c r="A12" s="26">
        <v>8</v>
      </c>
      <c r="B12" s="420" t="s">
        <v>58</v>
      </c>
      <c r="C12" s="420"/>
      <c r="D12" s="26" t="s">
        <v>348</v>
      </c>
      <c r="E12" s="421" t="s">
        <v>368</v>
      </c>
      <c r="F12" s="26"/>
      <c r="G12" s="421" t="s">
        <v>62</v>
      </c>
      <c r="H12" s="421" t="s">
        <v>369</v>
      </c>
      <c r="I12" s="26" t="s">
        <v>125</v>
      </c>
      <c r="J12" s="43">
        <v>2500</v>
      </c>
      <c r="K12" s="26">
        <v>1</v>
      </c>
      <c r="L12" s="44">
        <f t="shared" si="0"/>
        <v>2500</v>
      </c>
      <c r="M12" s="26" t="s">
        <v>65</v>
      </c>
      <c r="N12" s="421"/>
      <c r="O12" s="315" t="s">
        <v>355</v>
      </c>
      <c r="P12" s="44">
        <f t="shared" si="1"/>
        <v>2500</v>
      </c>
      <c r="Q12" s="44">
        <f t="shared" si="2"/>
        <v>2500</v>
      </c>
      <c r="R12" s="424"/>
      <c r="S12" s="143"/>
      <c r="T12" s="143"/>
      <c r="U12" s="143"/>
      <c r="V12" s="143"/>
      <c r="W12" s="143"/>
      <c r="X12" s="143"/>
      <c r="Y12" s="143"/>
      <c r="Z12" s="143"/>
      <c r="AA12" s="143"/>
    </row>
    <row r="13" ht="26.15" customHeight="1" spans="1:27">
      <c r="A13" s="26">
        <v>9</v>
      </c>
      <c r="B13" s="420" t="s">
        <v>58</v>
      </c>
      <c r="C13" s="420"/>
      <c r="D13" s="26" t="s">
        <v>348</v>
      </c>
      <c r="E13" s="421" t="s">
        <v>370</v>
      </c>
      <c r="F13" s="26"/>
      <c r="G13" s="421" t="s">
        <v>62</v>
      </c>
      <c r="H13" s="421" t="s">
        <v>371</v>
      </c>
      <c r="I13" s="26" t="s">
        <v>105</v>
      </c>
      <c r="J13" s="43">
        <v>1300</v>
      </c>
      <c r="K13" s="26">
        <v>1</v>
      </c>
      <c r="L13" s="44">
        <f t="shared" si="0"/>
        <v>1300</v>
      </c>
      <c r="M13" s="26" t="s">
        <v>65</v>
      </c>
      <c r="N13" s="421"/>
      <c r="O13" s="315" t="s">
        <v>355</v>
      </c>
      <c r="P13" s="44">
        <f t="shared" si="1"/>
        <v>1300</v>
      </c>
      <c r="Q13" s="44">
        <f t="shared" si="2"/>
        <v>1300</v>
      </c>
      <c r="R13" s="424"/>
      <c r="S13" s="143"/>
      <c r="T13" s="143"/>
      <c r="U13" s="143"/>
      <c r="V13" s="143"/>
      <c r="W13" s="143"/>
      <c r="X13" s="143"/>
      <c r="Y13" s="143"/>
      <c r="Z13" s="143"/>
      <c r="AA13" s="143"/>
    </row>
    <row r="14" ht="26.15" customHeight="1" spans="1:27">
      <c r="A14" s="26">
        <v>10</v>
      </c>
      <c r="B14" s="420" t="s">
        <v>58</v>
      </c>
      <c r="C14" s="420"/>
      <c r="D14" s="26" t="s">
        <v>348</v>
      </c>
      <c r="E14" s="421" t="s">
        <v>372</v>
      </c>
      <c r="F14" s="26"/>
      <c r="G14" s="421" t="s">
        <v>62</v>
      </c>
      <c r="H14" s="421" t="s">
        <v>373</v>
      </c>
      <c r="I14" s="26" t="s">
        <v>77</v>
      </c>
      <c r="J14" s="43">
        <v>25</v>
      </c>
      <c r="K14" s="26">
        <v>50</v>
      </c>
      <c r="L14" s="44">
        <f t="shared" si="0"/>
        <v>1250</v>
      </c>
      <c r="M14" s="26" t="s">
        <v>65</v>
      </c>
      <c r="N14" s="421"/>
      <c r="O14" s="315" t="s">
        <v>355</v>
      </c>
      <c r="P14" s="44">
        <f t="shared" si="1"/>
        <v>1250</v>
      </c>
      <c r="Q14" s="44">
        <f t="shared" si="2"/>
        <v>1250</v>
      </c>
      <c r="R14" s="424"/>
      <c r="S14" s="143"/>
      <c r="T14" s="143"/>
      <c r="U14" s="143"/>
      <c r="V14" s="143"/>
      <c r="W14" s="143"/>
      <c r="X14" s="143"/>
      <c r="Y14" s="143"/>
      <c r="Z14" s="143"/>
      <c r="AA14" s="143"/>
    </row>
    <row r="15" ht="26.15" customHeight="1" spans="1:27">
      <c r="A15" s="26">
        <v>11</v>
      </c>
      <c r="B15" s="420" t="s">
        <v>58</v>
      </c>
      <c r="C15" s="420"/>
      <c r="D15" s="26" t="s">
        <v>348</v>
      </c>
      <c r="E15" s="421" t="s">
        <v>372</v>
      </c>
      <c r="F15" s="26"/>
      <c r="G15" s="421" t="s">
        <v>62</v>
      </c>
      <c r="H15" s="421" t="s">
        <v>374</v>
      </c>
      <c r="I15" s="26" t="s">
        <v>77</v>
      </c>
      <c r="J15" s="43">
        <v>12</v>
      </c>
      <c r="K15" s="26">
        <v>80</v>
      </c>
      <c r="L15" s="44">
        <f t="shared" si="0"/>
        <v>960</v>
      </c>
      <c r="M15" s="26" t="s">
        <v>65</v>
      </c>
      <c r="N15" s="421"/>
      <c r="O15" s="315" t="s">
        <v>355</v>
      </c>
      <c r="P15" s="44">
        <f t="shared" si="1"/>
        <v>960</v>
      </c>
      <c r="Q15" s="44">
        <f t="shared" si="2"/>
        <v>960</v>
      </c>
      <c r="R15" s="424"/>
      <c r="S15" s="143"/>
      <c r="T15" s="143"/>
      <c r="U15" s="143"/>
      <c r="V15" s="143"/>
      <c r="W15" s="143"/>
      <c r="X15" s="143"/>
      <c r="Y15" s="143"/>
      <c r="Z15" s="143"/>
      <c r="AA15" s="143"/>
    </row>
    <row r="16" ht="26.15" customHeight="1" spans="1:27">
      <c r="A16" s="26">
        <v>12</v>
      </c>
      <c r="B16" s="420" t="s">
        <v>58</v>
      </c>
      <c r="C16" s="420"/>
      <c r="D16" s="26" t="s">
        <v>348</v>
      </c>
      <c r="E16" s="421" t="s">
        <v>375</v>
      </c>
      <c r="F16" s="26"/>
      <c r="G16" s="421" t="s">
        <v>62</v>
      </c>
      <c r="H16" s="421" t="s">
        <v>374</v>
      </c>
      <c r="I16" s="26" t="s">
        <v>77</v>
      </c>
      <c r="J16" s="26">
        <v>10</v>
      </c>
      <c r="K16" s="26">
        <v>40</v>
      </c>
      <c r="L16" s="44">
        <f t="shared" si="0"/>
        <v>400</v>
      </c>
      <c r="M16" s="26" t="s">
        <v>65</v>
      </c>
      <c r="N16" s="421"/>
      <c r="O16" s="315" t="s">
        <v>355</v>
      </c>
      <c r="P16" s="44">
        <f t="shared" si="1"/>
        <v>400</v>
      </c>
      <c r="Q16" s="44">
        <f t="shared" si="2"/>
        <v>400</v>
      </c>
      <c r="R16" s="424"/>
      <c r="S16" s="143"/>
      <c r="T16" s="143"/>
      <c r="U16" s="143"/>
      <c r="V16" s="143"/>
      <c r="W16" s="143"/>
      <c r="X16" s="143"/>
      <c r="Y16" s="143"/>
      <c r="Z16" s="143"/>
      <c r="AA16" s="143"/>
    </row>
    <row r="17" ht="26.15" customHeight="1" spans="1:27">
      <c r="A17" s="26">
        <v>13</v>
      </c>
      <c r="B17" s="420" t="s">
        <v>58</v>
      </c>
      <c r="C17" s="420"/>
      <c r="D17" s="26" t="s">
        <v>348</v>
      </c>
      <c r="E17" s="421" t="s">
        <v>214</v>
      </c>
      <c r="F17" s="26"/>
      <c r="G17" s="421" t="s">
        <v>62</v>
      </c>
      <c r="H17" s="421" t="s">
        <v>376</v>
      </c>
      <c r="I17" s="26" t="s">
        <v>125</v>
      </c>
      <c r="J17" s="26">
        <v>100</v>
      </c>
      <c r="K17" s="26">
        <v>36</v>
      </c>
      <c r="L17" s="44">
        <f t="shared" si="0"/>
        <v>3600</v>
      </c>
      <c r="M17" s="26" t="s">
        <v>65</v>
      </c>
      <c r="N17" s="421"/>
      <c r="O17" s="315" t="s">
        <v>355</v>
      </c>
      <c r="P17" s="44">
        <f t="shared" si="1"/>
        <v>3600</v>
      </c>
      <c r="Q17" s="44">
        <f t="shared" si="2"/>
        <v>3600</v>
      </c>
      <c r="R17" s="424"/>
      <c r="S17" s="143"/>
      <c r="T17" s="143"/>
      <c r="U17" s="143"/>
      <c r="V17" s="143"/>
      <c r="W17" s="143"/>
      <c r="X17" s="143"/>
      <c r="Y17" s="143"/>
      <c r="Z17" s="143"/>
      <c r="AA17" s="143"/>
    </row>
    <row r="18" ht="26.15" customHeight="1" spans="1:27">
      <c r="A18" s="26">
        <v>14</v>
      </c>
      <c r="B18" s="420" t="s">
        <v>58</v>
      </c>
      <c r="C18" s="420"/>
      <c r="D18" s="26" t="s">
        <v>348</v>
      </c>
      <c r="E18" s="421" t="s">
        <v>214</v>
      </c>
      <c r="F18" s="26"/>
      <c r="G18" s="421" t="s">
        <v>62</v>
      </c>
      <c r="H18" s="421" t="s">
        <v>377</v>
      </c>
      <c r="I18" s="26" t="s">
        <v>125</v>
      </c>
      <c r="J18" s="26">
        <v>100</v>
      </c>
      <c r="K18" s="26">
        <v>5</v>
      </c>
      <c r="L18" s="44">
        <f t="shared" si="0"/>
        <v>500</v>
      </c>
      <c r="M18" s="26" t="s">
        <v>65</v>
      </c>
      <c r="N18" s="421"/>
      <c r="O18" s="315" t="s">
        <v>355</v>
      </c>
      <c r="P18" s="44">
        <f t="shared" si="1"/>
        <v>500</v>
      </c>
      <c r="Q18" s="44">
        <f t="shared" si="2"/>
        <v>500</v>
      </c>
      <c r="R18" s="424"/>
      <c r="S18" s="143"/>
      <c r="T18" s="143"/>
      <c r="U18" s="143"/>
      <c r="V18" s="143"/>
      <c r="W18" s="143"/>
      <c r="X18" s="143"/>
      <c r="Y18" s="143"/>
      <c r="Z18" s="143"/>
      <c r="AA18" s="143"/>
    </row>
    <row r="19" ht="26.15" customHeight="1" spans="1:27">
      <c r="A19" s="26">
        <v>15</v>
      </c>
      <c r="B19" s="420" t="s">
        <v>58</v>
      </c>
      <c r="C19" s="420"/>
      <c r="D19" s="26" t="s">
        <v>348</v>
      </c>
      <c r="E19" s="421" t="s">
        <v>215</v>
      </c>
      <c r="F19" s="26"/>
      <c r="G19" s="421" t="s">
        <v>62</v>
      </c>
      <c r="H19" s="421" t="s">
        <v>378</v>
      </c>
      <c r="I19" s="26" t="s">
        <v>125</v>
      </c>
      <c r="J19" s="26">
        <v>12</v>
      </c>
      <c r="K19" s="26">
        <v>100</v>
      </c>
      <c r="L19" s="44">
        <f t="shared" si="0"/>
        <v>1200</v>
      </c>
      <c r="M19" s="26" t="s">
        <v>65</v>
      </c>
      <c r="N19" s="421"/>
      <c r="O19" s="315" t="s">
        <v>355</v>
      </c>
      <c r="P19" s="44">
        <f t="shared" si="1"/>
        <v>1200</v>
      </c>
      <c r="Q19" s="44">
        <f t="shared" si="2"/>
        <v>1200</v>
      </c>
      <c r="R19" s="424"/>
      <c r="S19" s="143"/>
      <c r="T19" s="143"/>
      <c r="U19" s="143"/>
      <c r="V19" s="143"/>
      <c r="W19" s="143"/>
      <c r="X19" s="143"/>
      <c r="Y19" s="143"/>
      <c r="Z19" s="143"/>
      <c r="AA19" s="143"/>
    </row>
    <row r="20" ht="26.15" customHeight="1" spans="1:27">
      <c r="A20" s="26">
        <v>16</v>
      </c>
      <c r="B20" s="420" t="s">
        <v>58</v>
      </c>
      <c r="C20" s="420"/>
      <c r="D20" s="26" t="s">
        <v>348</v>
      </c>
      <c r="E20" s="421" t="s">
        <v>379</v>
      </c>
      <c r="F20" s="26" t="s">
        <v>380</v>
      </c>
      <c r="G20" s="421" t="s">
        <v>62</v>
      </c>
      <c r="H20" s="421" t="s">
        <v>379</v>
      </c>
      <c r="I20" s="43" t="s">
        <v>381</v>
      </c>
      <c r="J20" s="43">
        <v>25</v>
      </c>
      <c r="K20" s="26">
        <v>1980</v>
      </c>
      <c r="L20" s="44">
        <f t="shared" si="0"/>
        <v>49500</v>
      </c>
      <c r="M20" s="26" t="s">
        <v>65</v>
      </c>
      <c r="N20" s="421"/>
      <c r="O20" s="315" t="s">
        <v>66</v>
      </c>
      <c r="P20" s="44">
        <f t="shared" si="1"/>
        <v>49500</v>
      </c>
      <c r="Q20" s="44">
        <f t="shared" si="2"/>
        <v>49500</v>
      </c>
      <c r="R20" s="424"/>
      <c r="S20" s="143"/>
      <c r="T20" s="143"/>
      <c r="U20" s="143"/>
      <c r="V20" s="143"/>
      <c r="W20" s="143"/>
      <c r="X20" s="143"/>
      <c r="Y20" s="143"/>
      <c r="Z20" s="143"/>
      <c r="AA20" s="143"/>
    </row>
    <row r="21" ht="26.15" customHeight="1" spans="1:27">
      <c r="A21" s="26">
        <v>17</v>
      </c>
      <c r="B21" s="420" t="s">
        <v>58</v>
      </c>
      <c r="C21" s="420"/>
      <c r="D21" s="26" t="s">
        <v>348</v>
      </c>
      <c r="E21" s="421" t="s">
        <v>382</v>
      </c>
      <c r="F21" s="26"/>
      <c r="G21" s="421" t="s">
        <v>62</v>
      </c>
      <c r="H21" s="421" t="s">
        <v>382</v>
      </c>
      <c r="I21" s="26" t="s">
        <v>125</v>
      </c>
      <c r="J21" s="26">
        <v>1200</v>
      </c>
      <c r="K21" s="26">
        <v>10</v>
      </c>
      <c r="L21" s="44">
        <f t="shared" si="0"/>
        <v>12000</v>
      </c>
      <c r="M21" s="26" t="s">
        <v>65</v>
      </c>
      <c r="N21" s="421"/>
      <c r="O21" s="315" t="s">
        <v>355</v>
      </c>
      <c r="P21" s="44">
        <f t="shared" si="1"/>
        <v>12000</v>
      </c>
      <c r="Q21" s="44">
        <f t="shared" si="2"/>
        <v>12000</v>
      </c>
      <c r="R21" s="424"/>
      <c r="S21" s="143"/>
      <c r="T21" s="143"/>
      <c r="U21" s="143"/>
      <c r="V21" s="143"/>
      <c r="W21" s="143"/>
      <c r="X21" s="143"/>
      <c r="Y21" s="143"/>
      <c r="Z21" s="143"/>
      <c r="AA21" s="143"/>
    </row>
    <row r="22" ht="26.15" customHeight="1" spans="1:27">
      <c r="A22" s="26">
        <v>18</v>
      </c>
      <c r="B22" s="420" t="s">
        <v>58</v>
      </c>
      <c r="C22" s="420"/>
      <c r="D22" s="26" t="s">
        <v>348</v>
      </c>
      <c r="E22" s="421" t="s">
        <v>383</v>
      </c>
      <c r="F22" s="26"/>
      <c r="G22" s="421" t="s">
        <v>62</v>
      </c>
      <c r="H22" s="421" t="s">
        <v>383</v>
      </c>
      <c r="I22" s="26" t="s">
        <v>188</v>
      </c>
      <c r="J22" s="26">
        <v>400</v>
      </c>
      <c r="K22" s="26">
        <v>16</v>
      </c>
      <c r="L22" s="44">
        <f t="shared" si="0"/>
        <v>6400</v>
      </c>
      <c r="M22" s="26" t="s">
        <v>65</v>
      </c>
      <c r="N22" s="421"/>
      <c r="O22" s="315" t="s">
        <v>355</v>
      </c>
      <c r="P22" s="44">
        <f t="shared" si="1"/>
        <v>6400</v>
      </c>
      <c r="Q22" s="44">
        <f t="shared" si="2"/>
        <v>6400</v>
      </c>
      <c r="R22" s="424"/>
      <c r="S22" s="143"/>
      <c r="T22" s="143"/>
      <c r="U22" s="143"/>
      <c r="V22" s="143"/>
      <c r="W22" s="143"/>
      <c r="X22" s="143"/>
      <c r="Y22" s="143"/>
      <c r="Z22" s="143"/>
      <c r="AA22" s="143"/>
    </row>
    <row r="23" ht="26.15" customHeight="1" spans="1:27">
      <c r="A23" s="26">
        <v>19</v>
      </c>
      <c r="B23" s="420" t="s">
        <v>58</v>
      </c>
      <c r="C23" s="420"/>
      <c r="D23" s="26" t="s">
        <v>348</v>
      </c>
      <c r="E23" s="421" t="s">
        <v>384</v>
      </c>
      <c r="F23" s="26"/>
      <c r="G23" s="421" t="s">
        <v>62</v>
      </c>
      <c r="H23" s="421" t="s">
        <v>384</v>
      </c>
      <c r="I23" s="26" t="s">
        <v>385</v>
      </c>
      <c r="J23" s="26">
        <v>30</v>
      </c>
      <c r="K23" s="26">
        <v>30</v>
      </c>
      <c r="L23" s="44">
        <f t="shared" si="0"/>
        <v>900</v>
      </c>
      <c r="M23" s="26" t="s">
        <v>65</v>
      </c>
      <c r="N23" s="421"/>
      <c r="O23" s="315" t="s">
        <v>355</v>
      </c>
      <c r="P23" s="44">
        <f t="shared" si="1"/>
        <v>900</v>
      </c>
      <c r="Q23" s="44">
        <f t="shared" si="2"/>
        <v>900</v>
      </c>
      <c r="R23" s="424"/>
      <c r="S23" s="143"/>
      <c r="T23" s="143"/>
      <c r="U23" s="143"/>
      <c r="V23" s="143"/>
      <c r="W23" s="143"/>
      <c r="X23" s="143"/>
      <c r="Y23" s="143"/>
      <c r="Z23" s="143"/>
      <c r="AA23" s="143"/>
    </row>
    <row r="24" ht="26.15" customHeight="1" spans="1:27">
      <c r="A24" s="26">
        <v>20</v>
      </c>
      <c r="B24" s="420" t="s">
        <v>58</v>
      </c>
      <c r="C24" s="420"/>
      <c r="D24" s="26" t="s">
        <v>348</v>
      </c>
      <c r="E24" s="421" t="s">
        <v>386</v>
      </c>
      <c r="F24" s="26"/>
      <c r="G24" s="421" t="s">
        <v>62</v>
      </c>
      <c r="H24" s="421" t="s">
        <v>386</v>
      </c>
      <c r="I24" s="26" t="s">
        <v>125</v>
      </c>
      <c r="J24" s="26">
        <v>30</v>
      </c>
      <c r="K24" s="26">
        <v>30</v>
      </c>
      <c r="L24" s="44">
        <f t="shared" si="0"/>
        <v>900</v>
      </c>
      <c r="M24" s="26" t="s">
        <v>65</v>
      </c>
      <c r="N24" s="421"/>
      <c r="O24" s="315" t="s">
        <v>355</v>
      </c>
      <c r="P24" s="44">
        <f t="shared" si="1"/>
        <v>900</v>
      </c>
      <c r="Q24" s="44">
        <f t="shared" si="2"/>
        <v>900</v>
      </c>
      <c r="R24" s="424"/>
      <c r="S24" s="143"/>
      <c r="T24" s="143"/>
      <c r="U24" s="143"/>
      <c r="V24" s="143"/>
      <c r="W24" s="143"/>
      <c r="X24" s="143"/>
      <c r="Y24" s="143"/>
      <c r="Z24" s="143"/>
      <c r="AA24" s="143"/>
    </row>
    <row r="25" ht="26.15" customHeight="1" spans="1:27">
      <c r="A25" s="26">
        <v>21</v>
      </c>
      <c r="B25" s="420" t="s">
        <v>58</v>
      </c>
      <c r="C25" s="420"/>
      <c r="D25" s="26" t="s">
        <v>348</v>
      </c>
      <c r="E25" s="421" t="s">
        <v>387</v>
      </c>
      <c r="F25" s="26"/>
      <c r="G25" s="421" t="s">
        <v>62</v>
      </c>
      <c r="H25" s="421" t="s">
        <v>387</v>
      </c>
      <c r="I25" s="26" t="s">
        <v>125</v>
      </c>
      <c r="J25" s="26">
        <v>30</v>
      </c>
      <c r="K25" s="26">
        <v>30</v>
      </c>
      <c r="L25" s="44">
        <f t="shared" si="0"/>
        <v>900</v>
      </c>
      <c r="M25" s="26" t="s">
        <v>65</v>
      </c>
      <c r="N25" s="421"/>
      <c r="O25" s="315" t="s">
        <v>355</v>
      </c>
      <c r="P25" s="44">
        <f t="shared" si="1"/>
        <v>900</v>
      </c>
      <c r="Q25" s="44">
        <f t="shared" si="2"/>
        <v>900</v>
      </c>
      <c r="R25" s="424"/>
      <c r="S25" s="143"/>
      <c r="T25" s="143"/>
      <c r="U25" s="143"/>
      <c r="V25" s="143"/>
      <c r="W25" s="143"/>
      <c r="X25" s="143"/>
      <c r="Y25" s="143"/>
      <c r="Z25" s="143"/>
      <c r="AA25" s="143"/>
    </row>
    <row r="26" ht="26.15" customHeight="1" spans="1:27">
      <c r="A26" s="26">
        <v>22</v>
      </c>
      <c r="B26" s="420" t="s">
        <v>58</v>
      </c>
      <c r="C26" s="420"/>
      <c r="D26" s="26" t="s">
        <v>348</v>
      </c>
      <c r="E26" s="421" t="s">
        <v>388</v>
      </c>
      <c r="F26" s="26"/>
      <c r="G26" s="421" t="s">
        <v>62</v>
      </c>
      <c r="H26" s="421" t="s">
        <v>388</v>
      </c>
      <c r="I26" s="26" t="s">
        <v>89</v>
      </c>
      <c r="J26" s="26">
        <v>40</v>
      </c>
      <c r="K26" s="26">
        <v>150</v>
      </c>
      <c r="L26" s="44">
        <f t="shared" si="0"/>
        <v>6000</v>
      </c>
      <c r="M26" s="26" t="s">
        <v>65</v>
      </c>
      <c r="N26" s="421"/>
      <c r="O26" s="315" t="s">
        <v>355</v>
      </c>
      <c r="P26" s="44">
        <f t="shared" si="1"/>
        <v>6000</v>
      </c>
      <c r="Q26" s="44">
        <f t="shared" si="2"/>
        <v>6000</v>
      </c>
      <c r="R26" s="424"/>
      <c r="S26" s="143"/>
      <c r="T26" s="143"/>
      <c r="U26" s="143"/>
      <c r="V26" s="143"/>
      <c r="W26" s="143"/>
      <c r="X26" s="143"/>
      <c r="Y26" s="143"/>
      <c r="Z26" s="143"/>
      <c r="AA26" s="143"/>
    </row>
    <row r="27" ht="26.15" customHeight="1" spans="1:27">
      <c r="A27" s="26">
        <v>23</v>
      </c>
      <c r="B27" s="420" t="s">
        <v>58</v>
      </c>
      <c r="C27" s="420"/>
      <c r="D27" s="26" t="s">
        <v>348</v>
      </c>
      <c r="E27" s="421" t="s">
        <v>389</v>
      </c>
      <c r="F27" s="26"/>
      <c r="G27" s="421" t="s">
        <v>62</v>
      </c>
      <c r="H27" s="421" t="s">
        <v>389</v>
      </c>
      <c r="I27" s="26" t="s">
        <v>188</v>
      </c>
      <c r="J27" s="26">
        <v>280</v>
      </c>
      <c r="K27" s="26">
        <v>20</v>
      </c>
      <c r="L27" s="44">
        <f t="shared" si="0"/>
        <v>5600</v>
      </c>
      <c r="M27" s="26" t="s">
        <v>65</v>
      </c>
      <c r="N27" s="421"/>
      <c r="O27" s="315" t="s">
        <v>355</v>
      </c>
      <c r="P27" s="44">
        <f t="shared" si="1"/>
        <v>5600</v>
      </c>
      <c r="Q27" s="44">
        <f t="shared" si="2"/>
        <v>5600</v>
      </c>
      <c r="R27" s="424"/>
      <c r="S27" s="143"/>
      <c r="T27" s="143"/>
      <c r="U27" s="143"/>
      <c r="V27" s="143"/>
      <c r="W27" s="143"/>
      <c r="X27" s="143"/>
      <c r="Y27" s="143"/>
      <c r="Z27" s="143"/>
      <c r="AA27" s="143"/>
    </row>
    <row r="28" ht="26.15" customHeight="1" spans="1:27">
      <c r="A28" s="26">
        <v>24</v>
      </c>
      <c r="B28" s="420" t="s">
        <v>58</v>
      </c>
      <c r="C28" s="420"/>
      <c r="D28" s="26" t="s">
        <v>348</v>
      </c>
      <c r="E28" s="421" t="s">
        <v>390</v>
      </c>
      <c r="F28" s="26"/>
      <c r="G28" s="421" t="s">
        <v>62</v>
      </c>
      <c r="H28" s="421" t="s">
        <v>390</v>
      </c>
      <c r="I28" s="26" t="s">
        <v>290</v>
      </c>
      <c r="J28" s="26">
        <v>49500</v>
      </c>
      <c r="K28" s="26">
        <v>1</v>
      </c>
      <c r="L28" s="44">
        <f t="shared" si="0"/>
        <v>49500</v>
      </c>
      <c r="M28" s="26" t="s">
        <v>65</v>
      </c>
      <c r="N28" s="421"/>
      <c r="O28" s="315" t="s">
        <v>355</v>
      </c>
      <c r="P28" s="44">
        <f t="shared" si="1"/>
        <v>49500</v>
      </c>
      <c r="Q28" s="44">
        <f t="shared" si="2"/>
        <v>49500</v>
      </c>
      <c r="R28" s="424"/>
      <c r="S28" s="143"/>
      <c r="T28" s="143"/>
      <c r="U28" s="143"/>
      <c r="V28" s="143"/>
      <c r="W28" s="143"/>
      <c r="X28" s="143"/>
      <c r="Y28" s="143"/>
      <c r="Z28" s="143"/>
      <c r="AA28" s="143"/>
    </row>
    <row r="29" ht="26.15" customHeight="1" spans="1:27">
      <c r="A29" s="26">
        <v>25</v>
      </c>
      <c r="B29" s="420" t="s">
        <v>58</v>
      </c>
      <c r="C29" s="422"/>
      <c r="D29" s="26" t="s">
        <v>348</v>
      </c>
      <c r="E29" s="422" t="s">
        <v>391</v>
      </c>
      <c r="F29" s="71"/>
      <c r="G29" s="421" t="s">
        <v>62</v>
      </c>
      <c r="H29" s="422" t="s">
        <v>391</v>
      </c>
      <c r="I29" s="77" t="s">
        <v>125</v>
      </c>
      <c r="J29" s="77">
        <v>1100</v>
      </c>
      <c r="K29" s="71">
        <v>10</v>
      </c>
      <c r="L29" s="44">
        <f t="shared" si="0"/>
        <v>11000</v>
      </c>
      <c r="M29" s="26" t="s">
        <v>65</v>
      </c>
      <c r="N29" s="422"/>
      <c r="O29" s="315" t="s">
        <v>355</v>
      </c>
      <c r="P29" s="44">
        <f t="shared" si="1"/>
        <v>11000</v>
      </c>
      <c r="Q29" s="44">
        <f t="shared" si="2"/>
        <v>11000</v>
      </c>
      <c r="R29" s="425"/>
      <c r="S29" s="143"/>
      <c r="T29" s="143"/>
      <c r="U29" s="143"/>
      <c r="V29" s="143"/>
      <c r="W29" s="143"/>
      <c r="X29" s="143"/>
      <c r="Y29" s="143"/>
      <c r="Z29" s="143"/>
      <c r="AA29" s="143"/>
    </row>
    <row r="30" ht="26.15" customHeight="1" spans="1:27">
      <c r="A30" s="26">
        <v>26</v>
      </c>
      <c r="B30" s="420" t="s">
        <v>58</v>
      </c>
      <c r="C30" s="422"/>
      <c r="D30" s="26" t="s">
        <v>348</v>
      </c>
      <c r="E30" s="422" t="s">
        <v>392</v>
      </c>
      <c r="F30" s="71"/>
      <c r="G30" s="421" t="s">
        <v>62</v>
      </c>
      <c r="H30" s="422" t="s">
        <v>392</v>
      </c>
      <c r="I30" s="71" t="s">
        <v>125</v>
      </c>
      <c r="J30" s="71">
        <v>1.7</v>
      </c>
      <c r="K30" s="71">
        <v>3000</v>
      </c>
      <c r="L30" s="44">
        <f t="shared" si="0"/>
        <v>5100</v>
      </c>
      <c r="M30" s="26" t="s">
        <v>65</v>
      </c>
      <c r="N30" s="422"/>
      <c r="O30" s="315" t="s">
        <v>66</v>
      </c>
      <c r="P30" s="44">
        <f t="shared" si="1"/>
        <v>5100</v>
      </c>
      <c r="Q30" s="44">
        <f t="shared" si="2"/>
        <v>5100</v>
      </c>
      <c r="R30" s="425"/>
      <c r="S30" s="143"/>
      <c r="T30" s="143"/>
      <c r="U30" s="143"/>
      <c r="V30" s="143"/>
      <c r="W30" s="143"/>
      <c r="X30" s="143"/>
      <c r="Y30" s="143"/>
      <c r="Z30" s="143"/>
      <c r="AA30" s="143"/>
    </row>
    <row r="31" ht="26.15" customHeight="1" spans="1:27">
      <c r="A31" s="26">
        <v>27</v>
      </c>
      <c r="B31" s="420" t="s">
        <v>58</v>
      </c>
      <c r="C31" s="422"/>
      <c r="D31" s="26" t="s">
        <v>348</v>
      </c>
      <c r="E31" s="422" t="s">
        <v>393</v>
      </c>
      <c r="F31" s="71"/>
      <c r="G31" s="421" t="s">
        <v>62</v>
      </c>
      <c r="H31" s="422" t="s">
        <v>393</v>
      </c>
      <c r="I31" s="71" t="s">
        <v>219</v>
      </c>
      <c r="J31" s="71">
        <v>8.9</v>
      </c>
      <c r="K31" s="71">
        <v>1000</v>
      </c>
      <c r="L31" s="44">
        <f t="shared" si="0"/>
        <v>8900</v>
      </c>
      <c r="M31" s="26" t="s">
        <v>65</v>
      </c>
      <c r="N31" s="422"/>
      <c r="O31" s="315" t="s">
        <v>66</v>
      </c>
      <c r="P31" s="44">
        <f t="shared" si="1"/>
        <v>8900</v>
      </c>
      <c r="Q31" s="44">
        <f t="shared" si="2"/>
        <v>8900</v>
      </c>
      <c r="R31" s="425"/>
      <c r="S31" s="143"/>
      <c r="T31" s="143"/>
      <c r="U31" s="143"/>
      <c r="V31" s="143"/>
      <c r="W31" s="143"/>
      <c r="X31" s="143"/>
      <c r="Y31" s="143"/>
      <c r="Z31" s="143"/>
      <c r="AA31" s="143"/>
    </row>
    <row r="32" ht="26.15" customHeight="1" spans="1:27">
      <c r="A32" s="26">
        <v>28</v>
      </c>
      <c r="B32" s="420" t="s">
        <v>58</v>
      </c>
      <c r="C32" s="422"/>
      <c r="D32" s="26" t="s">
        <v>348</v>
      </c>
      <c r="E32" s="422" t="s">
        <v>394</v>
      </c>
      <c r="F32" s="71"/>
      <c r="G32" s="421" t="s">
        <v>62</v>
      </c>
      <c r="H32" s="422" t="s">
        <v>394</v>
      </c>
      <c r="I32" s="71" t="s">
        <v>219</v>
      </c>
      <c r="J32" s="71">
        <v>3.5</v>
      </c>
      <c r="K32" s="71">
        <v>1000</v>
      </c>
      <c r="L32" s="44">
        <f t="shared" si="0"/>
        <v>3500</v>
      </c>
      <c r="M32" s="26" t="s">
        <v>65</v>
      </c>
      <c r="N32" s="422"/>
      <c r="O32" s="315" t="s">
        <v>66</v>
      </c>
      <c r="P32" s="44">
        <f t="shared" si="1"/>
        <v>3500</v>
      </c>
      <c r="Q32" s="44">
        <f t="shared" si="2"/>
        <v>3500</v>
      </c>
      <c r="R32" s="425"/>
      <c r="S32" s="143"/>
      <c r="T32" s="143"/>
      <c r="U32" s="143"/>
      <c r="V32" s="143"/>
      <c r="W32" s="143"/>
      <c r="X32" s="143"/>
      <c r="Y32" s="143"/>
      <c r="Z32" s="143"/>
      <c r="AA32" s="143"/>
    </row>
    <row r="33" ht="26.15" customHeight="1" spans="1:27">
      <c r="A33" s="26">
        <v>29</v>
      </c>
      <c r="B33" s="420" t="s">
        <v>58</v>
      </c>
      <c r="C33" s="422"/>
      <c r="D33" s="26" t="s">
        <v>348</v>
      </c>
      <c r="E33" s="422" t="s">
        <v>395</v>
      </c>
      <c r="F33" s="71"/>
      <c r="G33" s="421" t="s">
        <v>62</v>
      </c>
      <c r="H33" s="422" t="s">
        <v>395</v>
      </c>
      <c r="I33" s="71" t="s">
        <v>219</v>
      </c>
      <c r="J33" s="71">
        <v>6.5</v>
      </c>
      <c r="K33" s="71">
        <v>600</v>
      </c>
      <c r="L33" s="44">
        <f t="shared" si="0"/>
        <v>3900</v>
      </c>
      <c r="M33" s="26" t="s">
        <v>65</v>
      </c>
      <c r="N33" s="422"/>
      <c r="O33" s="315" t="s">
        <v>66</v>
      </c>
      <c r="P33" s="44">
        <f t="shared" si="1"/>
        <v>3900</v>
      </c>
      <c r="Q33" s="44">
        <f t="shared" si="2"/>
        <v>3900</v>
      </c>
      <c r="R33" s="425"/>
      <c r="S33" s="143"/>
      <c r="T33" s="143"/>
      <c r="U33" s="143"/>
      <c r="V33" s="143"/>
      <c r="W33" s="143"/>
      <c r="X33" s="143"/>
      <c r="Y33" s="143"/>
      <c r="Z33" s="143"/>
      <c r="AA33" s="143"/>
    </row>
    <row r="34" ht="26.15" customHeight="1" spans="1:27">
      <c r="A34" s="26">
        <v>30</v>
      </c>
      <c r="B34" s="420" t="s">
        <v>58</v>
      </c>
      <c r="C34" s="422"/>
      <c r="D34" s="26" t="s">
        <v>348</v>
      </c>
      <c r="E34" s="422" t="s">
        <v>396</v>
      </c>
      <c r="F34" s="71"/>
      <c r="G34" s="421" t="s">
        <v>62</v>
      </c>
      <c r="H34" s="422" t="s">
        <v>396</v>
      </c>
      <c r="I34" s="71" t="s">
        <v>125</v>
      </c>
      <c r="J34" s="71">
        <v>4</v>
      </c>
      <c r="K34" s="71">
        <v>3500</v>
      </c>
      <c r="L34" s="44">
        <f t="shared" si="0"/>
        <v>14000</v>
      </c>
      <c r="M34" s="26" t="s">
        <v>65</v>
      </c>
      <c r="N34" s="422"/>
      <c r="O34" s="315" t="s">
        <v>66</v>
      </c>
      <c r="P34" s="44">
        <f t="shared" si="1"/>
        <v>14000</v>
      </c>
      <c r="Q34" s="44">
        <f t="shared" si="2"/>
        <v>14000</v>
      </c>
      <c r="R34" s="425"/>
      <c r="S34" s="143"/>
      <c r="T34" s="143"/>
      <c r="U34" s="143"/>
      <c r="V34" s="143"/>
      <c r="W34" s="143"/>
      <c r="X34" s="143"/>
      <c r="Y34" s="143"/>
      <c r="Z34" s="143"/>
      <c r="AA34" s="143"/>
    </row>
    <row r="35" ht="26.15" customHeight="1" spans="1:27">
      <c r="A35" s="26">
        <v>31</v>
      </c>
      <c r="B35" s="420" t="s">
        <v>58</v>
      </c>
      <c r="C35" s="422"/>
      <c r="D35" s="26" t="s">
        <v>348</v>
      </c>
      <c r="E35" s="422" t="s">
        <v>397</v>
      </c>
      <c r="F35" s="71"/>
      <c r="G35" s="421" t="s">
        <v>62</v>
      </c>
      <c r="H35" s="422" t="s">
        <v>397</v>
      </c>
      <c r="I35" s="71" t="s">
        <v>125</v>
      </c>
      <c r="J35" s="71">
        <v>4</v>
      </c>
      <c r="K35" s="71">
        <v>3500</v>
      </c>
      <c r="L35" s="44">
        <f t="shared" si="0"/>
        <v>14000</v>
      </c>
      <c r="M35" s="26" t="s">
        <v>65</v>
      </c>
      <c r="N35" s="422"/>
      <c r="O35" s="315" t="s">
        <v>66</v>
      </c>
      <c r="P35" s="44">
        <f t="shared" si="1"/>
        <v>14000</v>
      </c>
      <c r="Q35" s="44">
        <f t="shared" si="2"/>
        <v>14000</v>
      </c>
      <c r="R35" s="425"/>
      <c r="S35" s="143"/>
      <c r="T35" s="143"/>
      <c r="U35" s="143"/>
      <c r="V35" s="143"/>
      <c r="W35" s="143"/>
      <c r="X35" s="143"/>
      <c r="Y35" s="143"/>
      <c r="Z35" s="143"/>
      <c r="AA35" s="143"/>
    </row>
    <row r="36" ht="26.15" customHeight="1" spans="1:27">
      <c r="A36" s="26">
        <v>32</v>
      </c>
      <c r="B36" s="420" t="s">
        <v>58</v>
      </c>
      <c r="C36" s="422"/>
      <c r="D36" s="26" t="s">
        <v>348</v>
      </c>
      <c r="E36" s="422" t="s">
        <v>398</v>
      </c>
      <c r="F36" s="71"/>
      <c r="G36" s="421" t="s">
        <v>62</v>
      </c>
      <c r="H36" s="422" t="s">
        <v>398</v>
      </c>
      <c r="I36" s="71" t="s">
        <v>219</v>
      </c>
      <c r="J36" s="71">
        <v>7</v>
      </c>
      <c r="K36" s="71">
        <v>1000</v>
      </c>
      <c r="L36" s="44">
        <f t="shared" si="0"/>
        <v>7000</v>
      </c>
      <c r="M36" s="26" t="s">
        <v>65</v>
      </c>
      <c r="N36" s="422"/>
      <c r="O36" s="315" t="s">
        <v>66</v>
      </c>
      <c r="P36" s="44">
        <f t="shared" si="1"/>
        <v>7000</v>
      </c>
      <c r="Q36" s="44">
        <f t="shared" si="2"/>
        <v>7000</v>
      </c>
      <c r="R36" s="425"/>
      <c r="S36" s="143"/>
      <c r="T36" s="143"/>
      <c r="U36" s="143"/>
      <c r="V36" s="143"/>
      <c r="W36" s="143"/>
      <c r="X36" s="143"/>
      <c r="Y36" s="143"/>
      <c r="Z36" s="143"/>
      <c r="AA36" s="143"/>
    </row>
    <row r="37" ht="26.15" customHeight="1" spans="1:27">
      <c r="A37" s="26">
        <v>33</v>
      </c>
      <c r="B37" s="420" t="s">
        <v>58</v>
      </c>
      <c r="C37" s="422"/>
      <c r="D37" s="26" t="s">
        <v>348</v>
      </c>
      <c r="E37" s="423" t="s">
        <v>399</v>
      </c>
      <c r="F37" s="11"/>
      <c r="G37" s="421" t="s">
        <v>62</v>
      </c>
      <c r="H37" s="423" t="s">
        <v>400</v>
      </c>
      <c r="I37" s="11" t="s">
        <v>125</v>
      </c>
      <c r="J37" s="36">
        <v>20</v>
      </c>
      <c r="K37" s="11">
        <v>300</v>
      </c>
      <c r="L37" s="44">
        <f t="shared" ref="L37:L68" si="3">J37*K37</f>
        <v>6000</v>
      </c>
      <c r="M37" s="26" t="s">
        <v>65</v>
      </c>
      <c r="N37" s="422"/>
      <c r="O37" s="315" t="s">
        <v>66</v>
      </c>
      <c r="P37" s="44">
        <f t="shared" ref="P37:P68" si="4">SUM(Q37:R37)</f>
        <v>6000</v>
      </c>
      <c r="Q37" s="44">
        <f t="shared" ref="Q37:Q56" si="5">L37</f>
        <v>6000</v>
      </c>
      <c r="R37" s="425"/>
      <c r="S37" s="143"/>
      <c r="T37" s="143"/>
      <c r="U37" s="143"/>
      <c r="V37" s="143"/>
      <c r="W37" s="143"/>
      <c r="X37" s="143"/>
      <c r="Y37" s="143"/>
      <c r="Z37" s="143"/>
      <c r="AA37" s="143"/>
    </row>
    <row r="38" ht="26.15" customHeight="1" spans="1:27">
      <c r="A38" s="26">
        <v>34</v>
      </c>
      <c r="B38" s="420" t="s">
        <v>58</v>
      </c>
      <c r="C38" s="422"/>
      <c r="D38" s="26" t="s">
        <v>348</v>
      </c>
      <c r="E38" s="423" t="s">
        <v>401</v>
      </c>
      <c r="F38" s="11"/>
      <c r="G38" s="421" t="s">
        <v>62</v>
      </c>
      <c r="H38" s="423" t="s">
        <v>401</v>
      </c>
      <c r="I38" s="11" t="s">
        <v>125</v>
      </c>
      <c r="J38" s="36">
        <v>18</v>
      </c>
      <c r="K38" s="11">
        <v>80</v>
      </c>
      <c r="L38" s="44">
        <f t="shared" si="3"/>
        <v>1440</v>
      </c>
      <c r="M38" s="26" t="s">
        <v>65</v>
      </c>
      <c r="N38" s="422"/>
      <c r="O38" s="315" t="s">
        <v>66</v>
      </c>
      <c r="P38" s="44">
        <f t="shared" si="4"/>
        <v>1440</v>
      </c>
      <c r="Q38" s="44">
        <f t="shared" si="5"/>
        <v>1440</v>
      </c>
      <c r="R38" s="425"/>
      <c r="S38" s="143"/>
      <c r="T38" s="143"/>
      <c r="U38" s="143"/>
      <c r="V38" s="143"/>
      <c r="W38" s="143"/>
      <c r="X38" s="143"/>
      <c r="Y38" s="143"/>
      <c r="Z38" s="143"/>
      <c r="AA38" s="143"/>
    </row>
    <row r="39" ht="26.15" customHeight="1" spans="1:27">
      <c r="A39" s="26">
        <v>35</v>
      </c>
      <c r="B39" s="420" t="s">
        <v>58</v>
      </c>
      <c r="C39" s="422"/>
      <c r="D39" s="26" t="s">
        <v>348</v>
      </c>
      <c r="E39" s="423" t="s">
        <v>402</v>
      </c>
      <c r="F39" s="11"/>
      <c r="G39" s="421" t="s">
        <v>62</v>
      </c>
      <c r="H39" s="423" t="s">
        <v>403</v>
      </c>
      <c r="I39" s="11" t="s">
        <v>125</v>
      </c>
      <c r="J39" s="36">
        <v>12</v>
      </c>
      <c r="K39" s="11">
        <v>280</v>
      </c>
      <c r="L39" s="44">
        <f t="shared" si="3"/>
        <v>3360</v>
      </c>
      <c r="M39" s="26" t="s">
        <v>65</v>
      </c>
      <c r="N39" s="422"/>
      <c r="O39" s="315" t="s">
        <v>66</v>
      </c>
      <c r="P39" s="44">
        <f t="shared" si="4"/>
        <v>3360</v>
      </c>
      <c r="Q39" s="44">
        <f t="shared" si="5"/>
        <v>3360</v>
      </c>
      <c r="R39" s="425"/>
      <c r="S39" s="143"/>
      <c r="T39" s="143"/>
      <c r="U39" s="143"/>
      <c r="V39" s="143"/>
      <c r="W39" s="143"/>
      <c r="X39" s="143"/>
      <c r="Y39" s="143"/>
      <c r="Z39" s="143"/>
      <c r="AA39" s="143"/>
    </row>
    <row r="40" ht="26.15" customHeight="1" spans="1:27">
      <c r="A40" s="26">
        <v>36</v>
      </c>
      <c r="B40" s="420" t="s">
        <v>58</v>
      </c>
      <c r="C40" s="422"/>
      <c r="D40" s="26" t="s">
        <v>348</v>
      </c>
      <c r="E40" s="423" t="s">
        <v>237</v>
      </c>
      <c r="F40" s="11"/>
      <c r="G40" s="421" t="s">
        <v>62</v>
      </c>
      <c r="H40" s="423" t="s">
        <v>404</v>
      </c>
      <c r="I40" s="11" t="s">
        <v>125</v>
      </c>
      <c r="J40" s="36">
        <v>7</v>
      </c>
      <c r="K40" s="11">
        <v>210</v>
      </c>
      <c r="L40" s="44">
        <f t="shared" si="3"/>
        <v>1470</v>
      </c>
      <c r="M40" s="26" t="s">
        <v>65</v>
      </c>
      <c r="N40" s="422"/>
      <c r="O40" s="315" t="s">
        <v>66</v>
      </c>
      <c r="P40" s="44">
        <f t="shared" si="4"/>
        <v>1470</v>
      </c>
      <c r="Q40" s="44">
        <f t="shared" si="5"/>
        <v>1470</v>
      </c>
      <c r="R40" s="425"/>
      <c r="S40" s="143"/>
      <c r="T40" s="143"/>
      <c r="U40" s="143"/>
      <c r="V40" s="143"/>
      <c r="W40" s="143"/>
      <c r="X40" s="143"/>
      <c r="Y40" s="143"/>
      <c r="Z40" s="143"/>
      <c r="AA40" s="143"/>
    </row>
    <row r="41" ht="26.15" customHeight="1" spans="1:27">
      <c r="A41" s="26">
        <v>37</v>
      </c>
      <c r="B41" s="420" t="s">
        <v>58</v>
      </c>
      <c r="C41" s="422"/>
      <c r="D41" s="26" t="s">
        <v>348</v>
      </c>
      <c r="E41" s="423" t="s">
        <v>405</v>
      </c>
      <c r="F41" s="11"/>
      <c r="G41" s="421" t="s">
        <v>62</v>
      </c>
      <c r="H41" s="423" t="s">
        <v>406</v>
      </c>
      <c r="I41" s="11" t="s">
        <v>125</v>
      </c>
      <c r="J41" s="36">
        <v>25</v>
      </c>
      <c r="K41" s="11">
        <v>30</v>
      </c>
      <c r="L41" s="44">
        <f t="shared" si="3"/>
        <v>750</v>
      </c>
      <c r="M41" s="26" t="s">
        <v>65</v>
      </c>
      <c r="N41" s="422"/>
      <c r="O41" s="315" t="s">
        <v>66</v>
      </c>
      <c r="P41" s="44">
        <f t="shared" si="4"/>
        <v>750</v>
      </c>
      <c r="Q41" s="44">
        <f t="shared" si="5"/>
        <v>750</v>
      </c>
      <c r="R41" s="425"/>
      <c r="S41" s="143"/>
      <c r="T41" s="143"/>
      <c r="U41" s="143"/>
      <c r="V41" s="143"/>
      <c r="W41" s="143"/>
      <c r="X41" s="143"/>
      <c r="Y41" s="143"/>
      <c r="Z41" s="143"/>
      <c r="AA41" s="143"/>
    </row>
    <row r="42" ht="26.15" customHeight="1" spans="1:27">
      <c r="A42" s="26">
        <v>38</v>
      </c>
      <c r="B42" s="420" t="s">
        <v>58</v>
      </c>
      <c r="C42" s="422"/>
      <c r="D42" s="26" t="s">
        <v>348</v>
      </c>
      <c r="E42" s="423" t="s">
        <v>407</v>
      </c>
      <c r="F42" s="11"/>
      <c r="G42" s="421" t="s">
        <v>62</v>
      </c>
      <c r="H42" s="423" t="s">
        <v>407</v>
      </c>
      <c r="I42" s="11" t="s">
        <v>125</v>
      </c>
      <c r="J42" s="36">
        <v>35</v>
      </c>
      <c r="K42" s="11">
        <v>30</v>
      </c>
      <c r="L42" s="44">
        <f t="shared" si="3"/>
        <v>1050</v>
      </c>
      <c r="M42" s="26" t="s">
        <v>65</v>
      </c>
      <c r="N42" s="422"/>
      <c r="O42" s="315" t="s">
        <v>66</v>
      </c>
      <c r="P42" s="44">
        <f t="shared" si="4"/>
        <v>1050</v>
      </c>
      <c r="Q42" s="44">
        <f t="shared" si="5"/>
        <v>1050</v>
      </c>
      <c r="R42" s="425"/>
      <c r="S42" s="143"/>
      <c r="T42" s="143"/>
      <c r="U42" s="143"/>
      <c r="V42" s="143"/>
      <c r="W42" s="143"/>
      <c r="X42" s="143"/>
      <c r="Y42" s="143"/>
      <c r="Z42" s="143"/>
      <c r="AA42" s="143"/>
    </row>
    <row r="43" ht="26.15" customHeight="1" spans="1:27">
      <c r="A43" s="26">
        <v>39</v>
      </c>
      <c r="B43" s="420" t="s">
        <v>58</v>
      </c>
      <c r="C43" s="422"/>
      <c r="D43" s="26" t="s">
        <v>348</v>
      </c>
      <c r="E43" s="423" t="s">
        <v>408</v>
      </c>
      <c r="F43" s="11"/>
      <c r="G43" s="421" t="s">
        <v>62</v>
      </c>
      <c r="H43" s="423" t="s">
        <v>409</v>
      </c>
      <c r="I43" s="11" t="s">
        <v>125</v>
      </c>
      <c r="J43" s="36">
        <v>45</v>
      </c>
      <c r="K43" s="11">
        <v>35</v>
      </c>
      <c r="L43" s="44">
        <f t="shared" si="3"/>
        <v>1575</v>
      </c>
      <c r="M43" s="26" t="s">
        <v>65</v>
      </c>
      <c r="N43" s="422"/>
      <c r="O43" s="315" t="s">
        <v>66</v>
      </c>
      <c r="P43" s="44">
        <f t="shared" si="4"/>
        <v>1575</v>
      </c>
      <c r="Q43" s="44">
        <f t="shared" si="5"/>
        <v>1575</v>
      </c>
      <c r="R43" s="425"/>
      <c r="S43" s="143"/>
      <c r="T43" s="143"/>
      <c r="U43" s="143"/>
      <c r="V43" s="143"/>
      <c r="W43" s="143"/>
      <c r="X43" s="143"/>
      <c r="Y43" s="143"/>
      <c r="Z43" s="143"/>
      <c r="AA43" s="143"/>
    </row>
    <row r="44" ht="26.15" customHeight="1" spans="1:27">
      <c r="A44" s="26">
        <v>40</v>
      </c>
      <c r="B44" s="420" t="s">
        <v>58</v>
      </c>
      <c r="C44" s="422"/>
      <c r="D44" s="26" t="s">
        <v>348</v>
      </c>
      <c r="E44" s="423" t="s">
        <v>410</v>
      </c>
      <c r="F44" s="11"/>
      <c r="G44" s="421" t="s">
        <v>62</v>
      </c>
      <c r="H44" s="423" t="s">
        <v>410</v>
      </c>
      <c r="I44" s="11" t="s">
        <v>411</v>
      </c>
      <c r="J44" s="36">
        <v>230</v>
      </c>
      <c r="K44" s="11">
        <v>6</v>
      </c>
      <c r="L44" s="44">
        <f t="shared" si="3"/>
        <v>1380</v>
      </c>
      <c r="M44" s="26" t="s">
        <v>65</v>
      </c>
      <c r="N44" s="422"/>
      <c r="O44" s="315" t="s">
        <v>66</v>
      </c>
      <c r="P44" s="44">
        <f t="shared" si="4"/>
        <v>1380</v>
      </c>
      <c r="Q44" s="44">
        <f t="shared" si="5"/>
        <v>1380</v>
      </c>
      <c r="R44" s="425"/>
      <c r="S44" s="143"/>
      <c r="T44" s="143"/>
      <c r="U44" s="143"/>
      <c r="V44" s="143"/>
      <c r="W44" s="143"/>
      <c r="X44" s="143"/>
      <c r="Y44" s="143"/>
      <c r="Z44" s="143"/>
      <c r="AA44" s="143"/>
    </row>
    <row r="45" ht="26.15" customHeight="1" spans="1:27">
      <c r="A45" s="26">
        <v>41</v>
      </c>
      <c r="B45" s="420" t="s">
        <v>58</v>
      </c>
      <c r="C45" s="422"/>
      <c r="D45" s="26" t="s">
        <v>348</v>
      </c>
      <c r="E45" s="423" t="s">
        <v>412</v>
      </c>
      <c r="F45" s="11"/>
      <c r="G45" s="421" t="s">
        <v>62</v>
      </c>
      <c r="H45" s="423" t="s">
        <v>412</v>
      </c>
      <c r="I45" s="11" t="s">
        <v>125</v>
      </c>
      <c r="J45" s="36">
        <v>38</v>
      </c>
      <c r="K45" s="11">
        <v>60</v>
      </c>
      <c r="L45" s="44">
        <f t="shared" si="3"/>
        <v>2280</v>
      </c>
      <c r="M45" s="26" t="s">
        <v>65</v>
      </c>
      <c r="N45" s="422"/>
      <c r="O45" s="315" t="s">
        <v>66</v>
      </c>
      <c r="P45" s="44">
        <f t="shared" si="4"/>
        <v>2280</v>
      </c>
      <c r="Q45" s="44">
        <f t="shared" si="5"/>
        <v>2280</v>
      </c>
      <c r="R45" s="425"/>
      <c r="S45" s="143"/>
      <c r="T45" s="143"/>
      <c r="U45" s="143"/>
      <c r="V45" s="143"/>
      <c r="W45" s="143"/>
      <c r="X45" s="143"/>
      <c r="Y45" s="143"/>
      <c r="Z45" s="143"/>
      <c r="AA45" s="143"/>
    </row>
    <row r="46" ht="26.15" customHeight="1" spans="1:27">
      <c r="A46" s="26">
        <v>42</v>
      </c>
      <c r="B46" s="420" t="s">
        <v>58</v>
      </c>
      <c r="C46" s="422"/>
      <c r="D46" s="26" t="s">
        <v>348</v>
      </c>
      <c r="E46" s="423" t="s">
        <v>413</v>
      </c>
      <c r="F46" s="11"/>
      <c r="G46" s="421" t="s">
        <v>62</v>
      </c>
      <c r="H46" s="423" t="s">
        <v>413</v>
      </c>
      <c r="I46" s="11" t="s">
        <v>125</v>
      </c>
      <c r="J46" s="36">
        <v>65</v>
      </c>
      <c r="K46" s="11">
        <v>20</v>
      </c>
      <c r="L46" s="44">
        <f t="shared" si="3"/>
        <v>1300</v>
      </c>
      <c r="M46" s="26" t="s">
        <v>65</v>
      </c>
      <c r="N46" s="422"/>
      <c r="O46" s="315" t="s">
        <v>66</v>
      </c>
      <c r="P46" s="44">
        <f t="shared" si="4"/>
        <v>1300</v>
      </c>
      <c r="Q46" s="44">
        <f t="shared" si="5"/>
        <v>1300</v>
      </c>
      <c r="R46" s="425"/>
      <c r="S46" s="143"/>
      <c r="T46" s="143"/>
      <c r="U46" s="143"/>
      <c r="V46" s="143"/>
      <c r="W46" s="143"/>
      <c r="X46" s="143"/>
      <c r="Y46" s="143"/>
      <c r="Z46" s="143"/>
      <c r="AA46" s="143"/>
    </row>
    <row r="47" ht="26.15" customHeight="1" spans="1:27">
      <c r="A47" s="26">
        <v>43</v>
      </c>
      <c r="B47" s="420" t="s">
        <v>58</v>
      </c>
      <c r="C47" s="422"/>
      <c r="D47" s="26" t="s">
        <v>348</v>
      </c>
      <c r="E47" s="423" t="s">
        <v>414</v>
      </c>
      <c r="F47" s="11"/>
      <c r="G47" s="421" t="s">
        <v>62</v>
      </c>
      <c r="H47" s="423" t="s">
        <v>414</v>
      </c>
      <c r="I47" s="11" t="s">
        <v>125</v>
      </c>
      <c r="J47" s="36">
        <v>80</v>
      </c>
      <c r="K47" s="11">
        <v>15</v>
      </c>
      <c r="L47" s="44">
        <f t="shared" si="3"/>
        <v>1200</v>
      </c>
      <c r="M47" s="26" t="s">
        <v>65</v>
      </c>
      <c r="N47" s="422"/>
      <c r="O47" s="315" t="s">
        <v>66</v>
      </c>
      <c r="P47" s="44">
        <f t="shared" si="4"/>
        <v>1200</v>
      </c>
      <c r="Q47" s="44">
        <f t="shared" si="5"/>
        <v>1200</v>
      </c>
      <c r="R47" s="425"/>
      <c r="S47" s="143"/>
      <c r="T47" s="143"/>
      <c r="U47" s="143"/>
      <c r="V47" s="143"/>
      <c r="W47" s="143"/>
      <c r="X47" s="143"/>
      <c r="Y47" s="143"/>
      <c r="Z47" s="143"/>
      <c r="AA47" s="143"/>
    </row>
    <row r="48" ht="26.15" customHeight="1" spans="1:27">
      <c r="A48" s="26">
        <v>44</v>
      </c>
      <c r="B48" s="420" t="s">
        <v>58</v>
      </c>
      <c r="C48" s="422"/>
      <c r="D48" s="26" t="s">
        <v>348</v>
      </c>
      <c r="E48" s="423" t="s">
        <v>415</v>
      </c>
      <c r="F48" s="11"/>
      <c r="G48" s="421" t="s">
        <v>62</v>
      </c>
      <c r="H48" s="423" t="s">
        <v>415</v>
      </c>
      <c r="I48" s="11" t="s">
        <v>64</v>
      </c>
      <c r="J48" s="36">
        <v>140</v>
      </c>
      <c r="K48" s="11">
        <v>70</v>
      </c>
      <c r="L48" s="44">
        <f t="shared" si="3"/>
        <v>9800</v>
      </c>
      <c r="M48" s="26" t="s">
        <v>65</v>
      </c>
      <c r="N48" s="422"/>
      <c r="O48" s="315" t="s">
        <v>66</v>
      </c>
      <c r="P48" s="44">
        <f t="shared" si="4"/>
        <v>9800</v>
      </c>
      <c r="Q48" s="44">
        <f t="shared" si="5"/>
        <v>9800</v>
      </c>
      <c r="R48" s="425"/>
      <c r="S48" s="143"/>
      <c r="T48" s="143"/>
      <c r="U48" s="143"/>
      <c r="V48" s="143"/>
      <c r="W48" s="143"/>
      <c r="X48" s="143"/>
      <c r="Y48" s="143"/>
      <c r="Z48" s="143"/>
      <c r="AA48" s="143"/>
    </row>
    <row r="49" ht="26.15" customHeight="1" spans="1:27">
      <c r="A49" s="26">
        <v>45</v>
      </c>
      <c r="B49" s="420" t="s">
        <v>58</v>
      </c>
      <c r="C49" s="422"/>
      <c r="D49" s="26" t="s">
        <v>348</v>
      </c>
      <c r="E49" s="423" t="s">
        <v>416</v>
      </c>
      <c r="F49" s="11"/>
      <c r="G49" s="421" t="s">
        <v>62</v>
      </c>
      <c r="H49" s="423" t="s">
        <v>416</v>
      </c>
      <c r="I49" s="11" t="s">
        <v>64</v>
      </c>
      <c r="J49" s="36">
        <v>280</v>
      </c>
      <c r="K49" s="11">
        <v>6</v>
      </c>
      <c r="L49" s="44">
        <f t="shared" si="3"/>
        <v>1680</v>
      </c>
      <c r="M49" s="26" t="s">
        <v>65</v>
      </c>
      <c r="N49" s="422"/>
      <c r="O49" s="315" t="s">
        <v>66</v>
      </c>
      <c r="P49" s="44">
        <f t="shared" si="4"/>
        <v>1680</v>
      </c>
      <c r="Q49" s="44">
        <f t="shared" si="5"/>
        <v>1680</v>
      </c>
      <c r="R49" s="425"/>
      <c r="S49" s="143"/>
      <c r="T49" s="143"/>
      <c r="U49" s="143"/>
      <c r="V49" s="143"/>
      <c r="W49" s="143"/>
      <c r="X49" s="143"/>
      <c r="Y49" s="143"/>
      <c r="Z49" s="143"/>
      <c r="AA49" s="143"/>
    </row>
    <row r="50" ht="26.15" customHeight="1" spans="1:27">
      <c r="A50" s="26">
        <v>46</v>
      </c>
      <c r="B50" s="420" t="s">
        <v>58</v>
      </c>
      <c r="C50" s="422"/>
      <c r="D50" s="26" t="s">
        <v>348</v>
      </c>
      <c r="E50" s="423" t="s">
        <v>417</v>
      </c>
      <c r="F50" s="11"/>
      <c r="G50" s="421" t="s">
        <v>62</v>
      </c>
      <c r="H50" s="423" t="s">
        <v>417</v>
      </c>
      <c r="I50" s="11" t="s">
        <v>64</v>
      </c>
      <c r="J50" s="36">
        <v>250</v>
      </c>
      <c r="K50" s="11">
        <v>7</v>
      </c>
      <c r="L50" s="44">
        <f t="shared" si="3"/>
        <v>1750</v>
      </c>
      <c r="M50" s="26" t="s">
        <v>65</v>
      </c>
      <c r="N50" s="422"/>
      <c r="O50" s="315" t="s">
        <v>66</v>
      </c>
      <c r="P50" s="44">
        <f t="shared" si="4"/>
        <v>1750</v>
      </c>
      <c r="Q50" s="44">
        <f t="shared" si="5"/>
        <v>1750</v>
      </c>
      <c r="R50" s="425"/>
      <c r="S50" s="143"/>
      <c r="T50" s="143"/>
      <c r="U50" s="143"/>
      <c r="V50" s="143"/>
      <c r="W50" s="143"/>
      <c r="X50" s="143"/>
      <c r="Y50" s="143"/>
      <c r="Z50" s="143"/>
      <c r="AA50" s="143"/>
    </row>
    <row r="51" ht="26.15" customHeight="1" spans="1:27">
      <c r="A51" s="26">
        <v>47</v>
      </c>
      <c r="B51" s="420" t="s">
        <v>58</v>
      </c>
      <c r="C51" s="422"/>
      <c r="D51" s="26" t="s">
        <v>348</v>
      </c>
      <c r="E51" s="423" t="s">
        <v>418</v>
      </c>
      <c r="F51" s="11"/>
      <c r="G51" s="421" t="s">
        <v>62</v>
      </c>
      <c r="H51" s="423" t="s">
        <v>418</v>
      </c>
      <c r="I51" s="11" t="s">
        <v>64</v>
      </c>
      <c r="J51" s="36">
        <v>250</v>
      </c>
      <c r="K51" s="11">
        <v>8</v>
      </c>
      <c r="L51" s="44">
        <f t="shared" si="3"/>
        <v>2000</v>
      </c>
      <c r="M51" s="26" t="s">
        <v>65</v>
      </c>
      <c r="N51" s="422"/>
      <c r="O51" s="315" t="s">
        <v>66</v>
      </c>
      <c r="P51" s="44">
        <f t="shared" si="4"/>
        <v>2000</v>
      </c>
      <c r="Q51" s="44">
        <f t="shared" si="5"/>
        <v>2000</v>
      </c>
      <c r="R51" s="425"/>
      <c r="S51" s="143"/>
      <c r="T51" s="143"/>
      <c r="U51" s="143"/>
      <c r="V51" s="143"/>
      <c r="W51" s="143"/>
      <c r="X51" s="143"/>
      <c r="Y51" s="143"/>
      <c r="Z51" s="143"/>
      <c r="AA51" s="143"/>
    </row>
    <row r="52" ht="26.15" customHeight="1" spans="1:27">
      <c r="A52" s="26">
        <v>48</v>
      </c>
      <c r="B52" s="420" t="s">
        <v>58</v>
      </c>
      <c r="C52" s="422"/>
      <c r="D52" s="26" t="s">
        <v>348</v>
      </c>
      <c r="E52" s="423" t="s">
        <v>419</v>
      </c>
      <c r="F52" s="11"/>
      <c r="G52" s="421" t="s">
        <v>62</v>
      </c>
      <c r="H52" s="423" t="s">
        <v>419</v>
      </c>
      <c r="I52" s="11" t="s">
        <v>64</v>
      </c>
      <c r="J52" s="36">
        <v>600</v>
      </c>
      <c r="K52" s="11">
        <v>4</v>
      </c>
      <c r="L52" s="44">
        <f t="shared" si="3"/>
        <v>2400</v>
      </c>
      <c r="M52" s="26" t="s">
        <v>65</v>
      </c>
      <c r="N52" s="422"/>
      <c r="O52" s="315" t="s">
        <v>66</v>
      </c>
      <c r="P52" s="44">
        <f t="shared" si="4"/>
        <v>2400</v>
      </c>
      <c r="Q52" s="44">
        <f t="shared" si="5"/>
        <v>2400</v>
      </c>
      <c r="R52" s="425"/>
      <c r="S52" s="143"/>
      <c r="T52" s="143"/>
      <c r="U52" s="143"/>
      <c r="V52" s="143"/>
      <c r="W52" s="143"/>
      <c r="X52" s="143"/>
      <c r="Y52" s="143"/>
      <c r="Z52" s="143"/>
      <c r="AA52" s="143"/>
    </row>
    <row r="53" ht="26.15" customHeight="1" spans="1:27">
      <c r="A53" s="26">
        <v>49</v>
      </c>
      <c r="B53" s="420" t="s">
        <v>58</v>
      </c>
      <c r="C53" s="422"/>
      <c r="D53" s="26" t="s">
        <v>348</v>
      </c>
      <c r="E53" s="423" t="s">
        <v>420</v>
      </c>
      <c r="F53" s="11"/>
      <c r="G53" s="421" t="s">
        <v>62</v>
      </c>
      <c r="H53" s="423" t="s">
        <v>421</v>
      </c>
      <c r="I53" s="11" t="s">
        <v>125</v>
      </c>
      <c r="J53" s="36">
        <v>26</v>
      </c>
      <c r="K53" s="11">
        <v>104</v>
      </c>
      <c r="L53" s="44">
        <f t="shared" si="3"/>
        <v>2704</v>
      </c>
      <c r="M53" s="26" t="s">
        <v>65</v>
      </c>
      <c r="N53" s="422"/>
      <c r="O53" s="315" t="s">
        <v>66</v>
      </c>
      <c r="P53" s="44">
        <f t="shared" si="4"/>
        <v>2704</v>
      </c>
      <c r="Q53" s="44">
        <f t="shared" si="5"/>
        <v>2704</v>
      </c>
      <c r="R53" s="425"/>
      <c r="S53" s="143"/>
      <c r="T53" s="143"/>
      <c r="U53" s="143"/>
      <c r="V53" s="143"/>
      <c r="W53" s="143"/>
      <c r="X53" s="143"/>
      <c r="Y53" s="143"/>
      <c r="Z53" s="143"/>
      <c r="AA53" s="143"/>
    </row>
    <row r="54" ht="26.15" customHeight="1" spans="1:27">
      <c r="A54" s="26">
        <v>50</v>
      </c>
      <c r="B54" s="420" t="s">
        <v>58</v>
      </c>
      <c r="C54" s="422"/>
      <c r="D54" s="26" t="s">
        <v>348</v>
      </c>
      <c r="E54" s="423" t="s">
        <v>422</v>
      </c>
      <c r="F54" s="11"/>
      <c r="G54" s="421" t="s">
        <v>62</v>
      </c>
      <c r="H54" s="423" t="s">
        <v>423</v>
      </c>
      <c r="I54" s="11" t="s">
        <v>125</v>
      </c>
      <c r="J54" s="36">
        <v>98</v>
      </c>
      <c r="K54" s="11">
        <v>18</v>
      </c>
      <c r="L54" s="44">
        <f t="shared" si="3"/>
        <v>1764</v>
      </c>
      <c r="M54" s="26" t="s">
        <v>65</v>
      </c>
      <c r="N54" s="422"/>
      <c r="O54" s="315" t="s">
        <v>66</v>
      </c>
      <c r="P54" s="44">
        <f t="shared" si="4"/>
        <v>1764</v>
      </c>
      <c r="Q54" s="44">
        <f t="shared" si="5"/>
        <v>1764</v>
      </c>
      <c r="R54" s="425"/>
      <c r="S54" s="143"/>
      <c r="T54" s="143"/>
      <c r="U54" s="143"/>
      <c r="V54" s="143"/>
      <c r="W54" s="143"/>
      <c r="X54" s="143"/>
      <c r="Y54" s="143"/>
      <c r="Z54" s="143"/>
      <c r="AA54" s="143"/>
    </row>
    <row r="55" ht="26.15" customHeight="1" spans="1:27">
      <c r="A55" s="26">
        <v>51</v>
      </c>
      <c r="B55" s="420" t="s">
        <v>58</v>
      </c>
      <c r="C55" s="422"/>
      <c r="D55" s="26" t="s">
        <v>348</v>
      </c>
      <c r="E55" s="423" t="s">
        <v>424</v>
      </c>
      <c r="F55" s="11"/>
      <c r="G55" s="421" t="s">
        <v>62</v>
      </c>
      <c r="H55" s="423" t="s">
        <v>424</v>
      </c>
      <c r="I55" s="11" t="s">
        <v>213</v>
      </c>
      <c r="J55" s="36">
        <v>200</v>
      </c>
      <c r="K55" s="11">
        <v>200</v>
      </c>
      <c r="L55" s="44">
        <f t="shared" si="3"/>
        <v>40000</v>
      </c>
      <c r="M55" s="26" t="s">
        <v>65</v>
      </c>
      <c r="N55" s="422"/>
      <c r="O55" s="315" t="s">
        <v>66</v>
      </c>
      <c r="P55" s="44">
        <f t="shared" si="4"/>
        <v>40000</v>
      </c>
      <c r="Q55" s="44">
        <f t="shared" si="5"/>
        <v>40000</v>
      </c>
      <c r="R55" s="425"/>
      <c r="S55" s="143"/>
      <c r="T55" s="143"/>
      <c r="U55" s="143"/>
      <c r="V55" s="143"/>
      <c r="W55" s="143"/>
      <c r="X55" s="143"/>
      <c r="Y55" s="143"/>
      <c r="Z55" s="143"/>
      <c r="AA55" s="143"/>
    </row>
    <row r="56" ht="26.15" customHeight="1" spans="1:27">
      <c r="A56" s="26">
        <v>52</v>
      </c>
      <c r="B56" s="420" t="s">
        <v>58</v>
      </c>
      <c r="C56" s="422"/>
      <c r="D56" s="26" t="s">
        <v>348</v>
      </c>
      <c r="E56" s="423" t="s">
        <v>425</v>
      </c>
      <c r="F56" s="11"/>
      <c r="G56" s="421" t="s">
        <v>62</v>
      </c>
      <c r="H56" s="423" t="s">
        <v>425</v>
      </c>
      <c r="I56" s="11" t="s">
        <v>213</v>
      </c>
      <c r="J56" s="36">
        <v>190</v>
      </c>
      <c r="K56" s="11">
        <v>60</v>
      </c>
      <c r="L56" s="44">
        <f t="shared" si="3"/>
        <v>11400</v>
      </c>
      <c r="M56" s="26" t="s">
        <v>65</v>
      </c>
      <c r="N56" s="422"/>
      <c r="O56" s="315" t="s">
        <v>66</v>
      </c>
      <c r="P56" s="44">
        <f t="shared" si="4"/>
        <v>11400</v>
      </c>
      <c r="Q56" s="44">
        <f t="shared" si="5"/>
        <v>11400</v>
      </c>
      <c r="R56" s="425"/>
      <c r="S56" s="143"/>
      <c r="T56" s="143"/>
      <c r="U56" s="143"/>
      <c r="V56" s="143"/>
      <c r="W56" s="143"/>
      <c r="X56" s="143"/>
      <c r="Y56" s="143"/>
      <c r="Z56" s="143"/>
      <c r="AA56" s="143"/>
    </row>
    <row r="57" ht="26.15" customHeight="1" spans="1:27">
      <c r="A57" s="26">
        <v>53</v>
      </c>
      <c r="B57" s="420" t="s">
        <v>58</v>
      </c>
      <c r="C57" s="422"/>
      <c r="D57" s="26" t="s">
        <v>348</v>
      </c>
      <c r="E57" s="423" t="s">
        <v>426</v>
      </c>
      <c r="F57" s="11"/>
      <c r="G57" s="421" t="s">
        <v>62</v>
      </c>
      <c r="H57" s="423" t="s">
        <v>426</v>
      </c>
      <c r="I57" s="11" t="s">
        <v>114</v>
      </c>
      <c r="J57" s="36">
        <v>20</v>
      </c>
      <c r="K57" s="11">
        <v>1000</v>
      </c>
      <c r="L57" s="44">
        <f t="shared" si="3"/>
        <v>20000</v>
      </c>
      <c r="M57" s="26" t="s">
        <v>65</v>
      </c>
      <c r="N57" s="422"/>
      <c r="O57" s="315" t="s">
        <v>353</v>
      </c>
      <c r="P57" s="44">
        <f t="shared" si="4"/>
        <v>20000</v>
      </c>
      <c r="Q57" s="44"/>
      <c r="R57" s="425">
        <v>20000</v>
      </c>
      <c r="S57" s="143"/>
      <c r="T57" s="143"/>
      <c r="U57" s="143"/>
      <c r="V57" s="143"/>
      <c r="W57" s="143"/>
      <c r="X57" s="143"/>
      <c r="Y57" s="143"/>
      <c r="Z57" s="143"/>
      <c r="AA57" s="143"/>
    </row>
    <row r="58" ht="26.15" customHeight="1" spans="1:27">
      <c r="A58" s="26">
        <v>54</v>
      </c>
      <c r="B58" s="420" t="s">
        <v>58</v>
      </c>
      <c r="C58" s="422"/>
      <c r="D58" s="26" t="s">
        <v>348</v>
      </c>
      <c r="E58" s="423" t="s">
        <v>427</v>
      </c>
      <c r="F58" s="11"/>
      <c r="G58" s="421" t="s">
        <v>62</v>
      </c>
      <c r="H58" s="423" t="s">
        <v>427</v>
      </c>
      <c r="I58" s="11" t="s">
        <v>114</v>
      </c>
      <c r="J58" s="36">
        <v>18</v>
      </c>
      <c r="K58" s="11">
        <v>1000</v>
      </c>
      <c r="L58" s="44">
        <f t="shared" si="3"/>
        <v>18000</v>
      </c>
      <c r="M58" s="26" t="s">
        <v>65</v>
      </c>
      <c r="N58" s="422"/>
      <c r="O58" s="315" t="s">
        <v>353</v>
      </c>
      <c r="P58" s="44">
        <f t="shared" si="4"/>
        <v>18000</v>
      </c>
      <c r="Q58" s="44"/>
      <c r="R58" s="425">
        <v>18000</v>
      </c>
      <c r="S58" s="143"/>
      <c r="T58" s="143"/>
      <c r="U58" s="143"/>
      <c r="V58" s="143"/>
      <c r="W58" s="143"/>
      <c r="X58" s="143"/>
      <c r="Y58" s="143"/>
      <c r="Z58" s="143"/>
      <c r="AA58" s="143"/>
    </row>
    <row r="59" ht="26.15" customHeight="1" spans="1:27">
      <c r="A59" s="26">
        <v>55</v>
      </c>
      <c r="B59" s="420" t="s">
        <v>58</v>
      </c>
      <c r="C59" s="422"/>
      <c r="D59" s="26" t="s">
        <v>348</v>
      </c>
      <c r="E59" s="423" t="s">
        <v>428</v>
      </c>
      <c r="F59" s="11"/>
      <c r="G59" s="421" t="s">
        <v>62</v>
      </c>
      <c r="H59" s="423" t="s">
        <v>428</v>
      </c>
      <c r="I59" s="11" t="s">
        <v>114</v>
      </c>
      <c r="J59" s="36">
        <v>60</v>
      </c>
      <c r="K59" s="11">
        <v>1000</v>
      </c>
      <c r="L59" s="44">
        <f t="shared" si="3"/>
        <v>60000</v>
      </c>
      <c r="M59" s="26" t="s">
        <v>65</v>
      </c>
      <c r="N59" s="422"/>
      <c r="O59" s="315" t="s">
        <v>353</v>
      </c>
      <c r="P59" s="44">
        <f t="shared" si="4"/>
        <v>60000</v>
      </c>
      <c r="Q59" s="44"/>
      <c r="R59" s="425">
        <v>60000</v>
      </c>
      <c r="S59" s="143"/>
      <c r="T59" s="143"/>
      <c r="U59" s="143"/>
      <c r="V59" s="143"/>
      <c r="W59" s="143"/>
      <c r="X59" s="143"/>
      <c r="Y59" s="143"/>
      <c r="Z59" s="143"/>
      <c r="AA59" s="143"/>
    </row>
    <row r="60" ht="26.15" customHeight="1" spans="1:27">
      <c r="A60" s="26">
        <v>56</v>
      </c>
      <c r="B60" s="420" t="s">
        <v>58</v>
      </c>
      <c r="C60" s="422"/>
      <c r="D60" s="26" t="s">
        <v>348</v>
      </c>
      <c r="E60" s="422" t="s">
        <v>429</v>
      </c>
      <c r="F60" s="26" t="s">
        <v>430</v>
      </c>
      <c r="G60" s="421" t="s">
        <v>62</v>
      </c>
      <c r="H60" s="422" t="s">
        <v>429</v>
      </c>
      <c r="I60" s="71" t="s">
        <v>125</v>
      </c>
      <c r="J60" s="71">
        <v>880</v>
      </c>
      <c r="K60" s="71">
        <v>10</v>
      </c>
      <c r="L60" s="44">
        <f t="shared" si="3"/>
        <v>8800</v>
      </c>
      <c r="M60" s="26" t="s">
        <v>65</v>
      </c>
      <c r="N60" s="422"/>
      <c r="O60" s="71" t="s">
        <v>355</v>
      </c>
      <c r="P60" s="44">
        <f t="shared" si="4"/>
        <v>8800</v>
      </c>
      <c r="Q60" s="44">
        <f t="shared" ref="Q60:Q73" si="6">L60</f>
        <v>8800</v>
      </c>
      <c r="R60" s="425"/>
      <c r="S60" s="143"/>
      <c r="T60" s="143"/>
      <c r="U60" s="143"/>
      <c r="V60" s="143"/>
      <c r="W60" s="143"/>
      <c r="X60" s="143"/>
      <c r="Y60" s="143"/>
      <c r="Z60" s="143"/>
      <c r="AA60" s="143"/>
    </row>
    <row r="61" ht="26.15" customHeight="1" spans="1:27">
      <c r="A61" s="26">
        <v>57</v>
      </c>
      <c r="B61" s="420" t="s">
        <v>58</v>
      </c>
      <c r="C61" s="422"/>
      <c r="D61" s="26" t="s">
        <v>348</v>
      </c>
      <c r="E61" s="422" t="s">
        <v>431</v>
      </c>
      <c r="F61" s="26"/>
      <c r="G61" s="421" t="s">
        <v>62</v>
      </c>
      <c r="H61" s="422" t="s">
        <v>431</v>
      </c>
      <c r="I61" s="71" t="s">
        <v>125</v>
      </c>
      <c r="J61" s="71">
        <v>2000</v>
      </c>
      <c r="K61" s="71">
        <v>1</v>
      </c>
      <c r="L61" s="44">
        <f t="shared" si="3"/>
        <v>2000</v>
      </c>
      <c r="M61" s="26" t="s">
        <v>65</v>
      </c>
      <c r="N61" s="422"/>
      <c r="O61" s="71" t="s">
        <v>355</v>
      </c>
      <c r="P61" s="44">
        <f t="shared" si="4"/>
        <v>2000</v>
      </c>
      <c r="Q61" s="44">
        <f t="shared" si="6"/>
        <v>2000</v>
      </c>
      <c r="R61" s="425"/>
      <c r="S61" s="143"/>
      <c r="T61" s="143"/>
      <c r="U61" s="143"/>
      <c r="V61" s="143"/>
      <c r="W61" s="143"/>
      <c r="X61" s="143"/>
      <c r="Y61" s="143"/>
      <c r="Z61" s="143"/>
      <c r="AA61" s="143"/>
    </row>
    <row r="62" ht="26.15" customHeight="1" spans="1:27">
      <c r="A62" s="26">
        <v>58</v>
      </c>
      <c r="B62" s="420" t="s">
        <v>58</v>
      </c>
      <c r="C62" s="422"/>
      <c r="D62" s="26" t="s">
        <v>348</v>
      </c>
      <c r="E62" s="422" t="s">
        <v>432</v>
      </c>
      <c r="F62" s="26"/>
      <c r="G62" s="421" t="s">
        <v>62</v>
      </c>
      <c r="H62" s="422" t="s">
        <v>432</v>
      </c>
      <c r="I62" s="71" t="s">
        <v>114</v>
      </c>
      <c r="J62" s="71">
        <v>1000</v>
      </c>
      <c r="K62" s="71">
        <v>1</v>
      </c>
      <c r="L62" s="44">
        <f t="shared" si="3"/>
        <v>1000</v>
      </c>
      <c r="M62" s="26" t="s">
        <v>65</v>
      </c>
      <c r="N62" s="422"/>
      <c r="O62" s="71" t="s">
        <v>355</v>
      </c>
      <c r="P62" s="44">
        <f t="shared" si="4"/>
        <v>1000</v>
      </c>
      <c r="Q62" s="44">
        <f t="shared" si="6"/>
        <v>1000</v>
      </c>
      <c r="R62" s="425"/>
      <c r="S62" s="143"/>
      <c r="T62" s="143"/>
      <c r="U62" s="143"/>
      <c r="V62" s="143"/>
      <c r="W62" s="143"/>
      <c r="X62" s="143"/>
      <c r="Y62" s="143"/>
      <c r="Z62" s="143"/>
      <c r="AA62" s="143"/>
    </row>
    <row r="63" ht="26.15" customHeight="1" spans="1:27">
      <c r="A63" s="26">
        <v>59</v>
      </c>
      <c r="B63" s="420" t="s">
        <v>58</v>
      </c>
      <c r="C63" s="422"/>
      <c r="D63" s="26" t="s">
        <v>348</v>
      </c>
      <c r="E63" s="421" t="s">
        <v>185</v>
      </c>
      <c r="F63" s="26"/>
      <c r="G63" s="421" t="s">
        <v>62</v>
      </c>
      <c r="H63" s="422" t="s">
        <v>185</v>
      </c>
      <c r="I63" s="71" t="s">
        <v>125</v>
      </c>
      <c r="J63" s="43">
        <v>80</v>
      </c>
      <c r="K63" s="26">
        <v>40</v>
      </c>
      <c r="L63" s="44">
        <f t="shared" si="3"/>
        <v>3200</v>
      </c>
      <c r="M63" s="26" t="s">
        <v>65</v>
      </c>
      <c r="N63" s="422"/>
      <c r="O63" s="315" t="s">
        <v>66</v>
      </c>
      <c r="P63" s="44">
        <f t="shared" si="4"/>
        <v>3200</v>
      </c>
      <c r="Q63" s="44">
        <f t="shared" si="6"/>
        <v>3200</v>
      </c>
      <c r="R63" s="425"/>
      <c r="S63" s="143"/>
      <c r="T63" s="143"/>
      <c r="U63" s="143"/>
      <c r="V63" s="143"/>
      <c r="W63" s="143"/>
      <c r="X63" s="143"/>
      <c r="Y63" s="143"/>
      <c r="Z63" s="143"/>
      <c r="AA63" s="143"/>
    </row>
    <row r="64" ht="26.15" customHeight="1" spans="1:27">
      <c r="A64" s="26">
        <v>60</v>
      </c>
      <c r="B64" s="420" t="s">
        <v>58</v>
      </c>
      <c r="C64" s="422"/>
      <c r="D64" s="26" t="s">
        <v>348</v>
      </c>
      <c r="E64" s="422" t="s">
        <v>433</v>
      </c>
      <c r="F64" s="26"/>
      <c r="G64" s="421" t="s">
        <v>62</v>
      </c>
      <c r="H64" s="422" t="s">
        <v>433</v>
      </c>
      <c r="I64" s="71" t="s">
        <v>188</v>
      </c>
      <c r="J64" s="71">
        <v>50</v>
      </c>
      <c r="K64" s="71">
        <v>50</v>
      </c>
      <c r="L64" s="44">
        <f t="shared" si="3"/>
        <v>2500</v>
      </c>
      <c r="M64" s="26" t="s">
        <v>65</v>
      </c>
      <c r="N64" s="422"/>
      <c r="O64" s="315" t="s">
        <v>66</v>
      </c>
      <c r="P64" s="44">
        <f t="shared" si="4"/>
        <v>2500</v>
      </c>
      <c r="Q64" s="44">
        <f t="shared" si="6"/>
        <v>2500</v>
      </c>
      <c r="R64" s="425"/>
      <c r="S64" s="143"/>
      <c r="T64" s="143"/>
      <c r="U64" s="143"/>
      <c r="V64" s="143"/>
      <c r="W64" s="143"/>
      <c r="X64" s="143"/>
      <c r="Y64" s="143"/>
      <c r="Z64" s="143"/>
      <c r="AA64" s="143"/>
    </row>
    <row r="65" ht="26.15" customHeight="1" spans="1:27">
      <c r="A65" s="26">
        <v>61</v>
      </c>
      <c r="B65" s="420" t="s">
        <v>58</v>
      </c>
      <c r="C65" s="422"/>
      <c r="D65" s="26" t="s">
        <v>348</v>
      </c>
      <c r="E65" s="421" t="s">
        <v>434</v>
      </c>
      <c r="F65" s="26"/>
      <c r="G65" s="421" t="s">
        <v>62</v>
      </c>
      <c r="H65" s="422" t="s">
        <v>434</v>
      </c>
      <c r="I65" s="71" t="s">
        <v>188</v>
      </c>
      <c r="J65" s="26">
        <v>22</v>
      </c>
      <c r="K65" s="26">
        <v>100</v>
      </c>
      <c r="L65" s="44">
        <f t="shared" si="3"/>
        <v>2200</v>
      </c>
      <c r="M65" s="26" t="s">
        <v>65</v>
      </c>
      <c r="N65" s="422"/>
      <c r="O65" s="315" t="s">
        <v>66</v>
      </c>
      <c r="P65" s="44">
        <f t="shared" si="4"/>
        <v>2200</v>
      </c>
      <c r="Q65" s="44">
        <f t="shared" si="6"/>
        <v>2200</v>
      </c>
      <c r="R65" s="425"/>
      <c r="S65" s="143"/>
      <c r="T65" s="143"/>
      <c r="U65" s="143"/>
      <c r="V65" s="143"/>
      <c r="W65" s="143"/>
      <c r="X65" s="143"/>
      <c r="Y65" s="143"/>
      <c r="Z65" s="143"/>
      <c r="AA65" s="143"/>
    </row>
    <row r="66" ht="26.15" customHeight="1" spans="1:27">
      <c r="A66" s="26">
        <v>62</v>
      </c>
      <c r="B66" s="420" t="s">
        <v>58</v>
      </c>
      <c r="C66" s="422"/>
      <c r="D66" s="26" t="s">
        <v>348</v>
      </c>
      <c r="E66" s="421" t="s">
        <v>435</v>
      </c>
      <c r="F66" s="26"/>
      <c r="G66" s="421" t="s">
        <v>62</v>
      </c>
      <c r="H66" s="422" t="s">
        <v>435</v>
      </c>
      <c r="I66" s="71" t="s">
        <v>188</v>
      </c>
      <c r="J66" s="26">
        <v>32</v>
      </c>
      <c r="K66" s="26">
        <v>50</v>
      </c>
      <c r="L66" s="44">
        <f t="shared" si="3"/>
        <v>1600</v>
      </c>
      <c r="M66" s="26" t="s">
        <v>65</v>
      </c>
      <c r="N66" s="422"/>
      <c r="O66" s="315" t="s">
        <v>66</v>
      </c>
      <c r="P66" s="44">
        <f t="shared" si="4"/>
        <v>1600</v>
      </c>
      <c r="Q66" s="44">
        <f t="shared" si="6"/>
        <v>1600</v>
      </c>
      <c r="R66" s="425"/>
      <c r="S66" s="143"/>
      <c r="T66" s="143"/>
      <c r="U66" s="143"/>
      <c r="V66" s="143"/>
      <c r="W66" s="143"/>
      <c r="X66" s="143"/>
      <c r="Y66" s="143"/>
      <c r="Z66" s="143"/>
      <c r="AA66" s="143"/>
    </row>
    <row r="67" ht="26.15" customHeight="1" spans="1:27">
      <c r="A67" s="26">
        <v>63</v>
      </c>
      <c r="B67" s="420" t="s">
        <v>58</v>
      </c>
      <c r="C67" s="422"/>
      <c r="D67" s="26" t="s">
        <v>348</v>
      </c>
      <c r="E67" s="421" t="s">
        <v>436</v>
      </c>
      <c r="F67" s="26"/>
      <c r="G67" s="421" t="s">
        <v>62</v>
      </c>
      <c r="H67" s="422" t="s">
        <v>436</v>
      </c>
      <c r="I67" s="71" t="s">
        <v>188</v>
      </c>
      <c r="J67" s="26">
        <v>600</v>
      </c>
      <c r="K67" s="26">
        <v>2</v>
      </c>
      <c r="L67" s="44">
        <f t="shared" si="3"/>
        <v>1200</v>
      </c>
      <c r="M67" s="26" t="s">
        <v>65</v>
      </c>
      <c r="N67" s="422"/>
      <c r="O67" s="315" t="s">
        <v>66</v>
      </c>
      <c r="P67" s="44">
        <f t="shared" si="4"/>
        <v>1200</v>
      </c>
      <c r="Q67" s="44">
        <f t="shared" si="6"/>
        <v>1200</v>
      </c>
      <c r="R67" s="425"/>
      <c r="S67" s="143"/>
      <c r="T67" s="143"/>
      <c r="U67" s="143"/>
      <c r="V67" s="143"/>
      <c r="W67" s="143"/>
      <c r="X67" s="143"/>
      <c r="Y67" s="143"/>
      <c r="Z67" s="143"/>
      <c r="AA67" s="143"/>
    </row>
    <row r="68" ht="26.15" customHeight="1" spans="1:27">
      <c r="A68" s="26">
        <v>64</v>
      </c>
      <c r="B68" s="420" t="s">
        <v>58</v>
      </c>
      <c r="C68" s="422"/>
      <c r="D68" s="26" t="s">
        <v>348</v>
      </c>
      <c r="E68" s="421" t="s">
        <v>437</v>
      </c>
      <c r="F68" s="26"/>
      <c r="G68" s="421" t="s">
        <v>62</v>
      </c>
      <c r="H68" s="422" t="s">
        <v>437</v>
      </c>
      <c r="I68" s="71" t="s">
        <v>125</v>
      </c>
      <c r="J68" s="26">
        <v>80</v>
      </c>
      <c r="K68" s="26">
        <v>50</v>
      </c>
      <c r="L68" s="44">
        <f t="shared" si="3"/>
        <v>4000</v>
      </c>
      <c r="M68" s="26" t="s">
        <v>65</v>
      </c>
      <c r="N68" s="422"/>
      <c r="O68" s="315" t="s">
        <v>66</v>
      </c>
      <c r="P68" s="44">
        <f t="shared" si="4"/>
        <v>4000</v>
      </c>
      <c r="Q68" s="44">
        <f t="shared" si="6"/>
        <v>4000</v>
      </c>
      <c r="R68" s="425"/>
      <c r="S68" s="143"/>
      <c r="T68" s="143"/>
      <c r="U68" s="143"/>
      <c r="V68" s="143"/>
      <c r="W68" s="143"/>
      <c r="X68" s="143"/>
      <c r="Y68" s="143"/>
      <c r="Z68" s="143"/>
      <c r="AA68" s="143"/>
    </row>
    <row r="69" ht="26.15" customHeight="1" spans="1:27">
      <c r="A69" s="26">
        <v>65</v>
      </c>
      <c r="B69" s="420" t="s">
        <v>58</v>
      </c>
      <c r="C69" s="422"/>
      <c r="D69" s="26" t="s">
        <v>348</v>
      </c>
      <c r="E69" s="421" t="s">
        <v>244</v>
      </c>
      <c r="F69" s="26"/>
      <c r="G69" s="421" t="s">
        <v>62</v>
      </c>
      <c r="H69" s="422" t="s">
        <v>244</v>
      </c>
      <c r="I69" s="71" t="s">
        <v>125</v>
      </c>
      <c r="J69" s="26">
        <v>150</v>
      </c>
      <c r="K69" s="26">
        <v>50</v>
      </c>
      <c r="L69" s="44">
        <f t="shared" ref="L69:L88" si="7">J69*K69</f>
        <v>7500</v>
      </c>
      <c r="M69" s="26" t="s">
        <v>65</v>
      </c>
      <c r="N69" s="422"/>
      <c r="O69" s="315" t="s">
        <v>66</v>
      </c>
      <c r="P69" s="44">
        <f t="shared" ref="P69:P73" si="8">SUM(Q69:R69)</f>
        <v>7500</v>
      </c>
      <c r="Q69" s="44">
        <f t="shared" si="6"/>
        <v>7500</v>
      </c>
      <c r="R69" s="425"/>
      <c r="S69" s="143"/>
      <c r="T69" s="143"/>
      <c r="U69" s="143"/>
      <c r="V69" s="143"/>
      <c r="W69" s="143"/>
      <c r="X69" s="143"/>
      <c r="Y69" s="143"/>
      <c r="Z69" s="143"/>
      <c r="AA69" s="143"/>
    </row>
    <row r="70" ht="26.15" customHeight="1" spans="1:27">
      <c r="A70" s="26">
        <v>66</v>
      </c>
      <c r="B70" s="420" t="s">
        <v>58</v>
      </c>
      <c r="C70" s="422"/>
      <c r="D70" s="26" t="s">
        <v>348</v>
      </c>
      <c r="E70" s="422" t="s">
        <v>438</v>
      </c>
      <c r="F70" s="26"/>
      <c r="G70" s="421" t="s">
        <v>62</v>
      </c>
      <c r="H70" s="422" t="s">
        <v>438</v>
      </c>
      <c r="I70" s="71" t="s">
        <v>125</v>
      </c>
      <c r="J70" s="71">
        <v>300</v>
      </c>
      <c r="K70" s="71">
        <v>20</v>
      </c>
      <c r="L70" s="44">
        <f t="shared" si="7"/>
        <v>6000</v>
      </c>
      <c r="M70" s="26" t="s">
        <v>65</v>
      </c>
      <c r="N70" s="422"/>
      <c r="O70" s="315" t="s">
        <v>66</v>
      </c>
      <c r="P70" s="44">
        <f t="shared" si="8"/>
        <v>6000</v>
      </c>
      <c r="Q70" s="44">
        <f t="shared" si="6"/>
        <v>6000</v>
      </c>
      <c r="R70" s="425"/>
      <c r="S70" s="143"/>
      <c r="T70" s="143"/>
      <c r="U70" s="143"/>
      <c r="V70" s="143"/>
      <c r="W70" s="143"/>
      <c r="X70" s="143"/>
      <c r="Y70" s="143"/>
      <c r="Z70" s="143"/>
      <c r="AA70" s="143"/>
    </row>
    <row r="71" ht="26.15" customHeight="1" spans="1:27">
      <c r="A71" s="26">
        <v>67</v>
      </c>
      <c r="B71" s="420" t="s">
        <v>58</v>
      </c>
      <c r="C71" s="422"/>
      <c r="D71" s="26" t="s">
        <v>348</v>
      </c>
      <c r="E71" s="421" t="s">
        <v>382</v>
      </c>
      <c r="F71" s="26"/>
      <c r="G71" s="421" t="s">
        <v>62</v>
      </c>
      <c r="H71" s="422" t="s">
        <v>439</v>
      </c>
      <c r="I71" s="71" t="s">
        <v>125</v>
      </c>
      <c r="J71" s="26">
        <v>1300</v>
      </c>
      <c r="K71" s="26">
        <v>10</v>
      </c>
      <c r="L71" s="44">
        <f t="shared" si="7"/>
        <v>13000</v>
      </c>
      <c r="M71" s="26" t="s">
        <v>65</v>
      </c>
      <c r="N71" s="422"/>
      <c r="O71" s="315" t="s">
        <v>66</v>
      </c>
      <c r="P71" s="44">
        <f t="shared" si="8"/>
        <v>13000</v>
      </c>
      <c r="Q71" s="44">
        <f t="shared" si="6"/>
        <v>13000</v>
      </c>
      <c r="R71" s="425"/>
      <c r="S71" s="143"/>
      <c r="T71" s="143"/>
      <c r="U71" s="143"/>
      <c r="V71" s="143"/>
      <c r="W71" s="143"/>
      <c r="X71" s="143"/>
      <c r="Y71" s="143"/>
      <c r="Z71" s="143"/>
      <c r="AA71" s="143"/>
    </row>
    <row r="72" ht="26.15" customHeight="1" spans="1:27">
      <c r="A72" s="26">
        <v>68</v>
      </c>
      <c r="B72" s="420" t="s">
        <v>58</v>
      </c>
      <c r="C72" s="422"/>
      <c r="D72" s="26" t="s">
        <v>348</v>
      </c>
      <c r="E72" s="421" t="s">
        <v>440</v>
      </c>
      <c r="F72" s="26"/>
      <c r="G72" s="421" t="s">
        <v>62</v>
      </c>
      <c r="H72" s="421" t="s">
        <v>440</v>
      </c>
      <c r="I72" s="71" t="s">
        <v>125</v>
      </c>
      <c r="J72" s="26">
        <v>900</v>
      </c>
      <c r="K72" s="26">
        <v>12</v>
      </c>
      <c r="L72" s="44">
        <f t="shared" si="7"/>
        <v>10800</v>
      </c>
      <c r="M72" s="26" t="s">
        <v>65</v>
      </c>
      <c r="N72" s="422"/>
      <c r="O72" s="315" t="s">
        <v>66</v>
      </c>
      <c r="P72" s="44">
        <f t="shared" si="8"/>
        <v>10800</v>
      </c>
      <c r="Q72" s="44">
        <f t="shared" si="6"/>
        <v>10800</v>
      </c>
      <c r="R72" s="425"/>
      <c r="S72" s="143"/>
      <c r="T72" s="143"/>
      <c r="U72" s="143"/>
      <c r="V72" s="143"/>
      <c r="W72" s="143"/>
      <c r="X72" s="143"/>
      <c r="Y72" s="143"/>
      <c r="Z72" s="143"/>
      <c r="AA72" s="143"/>
    </row>
    <row r="73" ht="26.15" customHeight="1" spans="1:27">
      <c r="A73" s="26">
        <v>69</v>
      </c>
      <c r="B73" s="420" t="s">
        <v>58</v>
      </c>
      <c r="C73" s="422"/>
      <c r="D73" s="26" t="s">
        <v>348</v>
      </c>
      <c r="E73" s="422" t="s">
        <v>441</v>
      </c>
      <c r="F73" s="71"/>
      <c r="G73" s="421" t="s">
        <v>62</v>
      </c>
      <c r="H73" s="422" t="s">
        <v>441</v>
      </c>
      <c r="I73" s="71" t="s">
        <v>89</v>
      </c>
      <c r="J73" s="71">
        <v>5000</v>
      </c>
      <c r="K73" s="71">
        <v>1</v>
      </c>
      <c r="L73" s="44">
        <f t="shared" si="7"/>
        <v>5000</v>
      </c>
      <c r="M73" s="26" t="s">
        <v>65</v>
      </c>
      <c r="N73" s="422"/>
      <c r="O73" s="315" t="s">
        <v>355</v>
      </c>
      <c r="P73" s="44">
        <f t="shared" si="8"/>
        <v>5000</v>
      </c>
      <c r="Q73" s="44">
        <f t="shared" si="6"/>
        <v>5000</v>
      </c>
      <c r="R73" s="425"/>
      <c r="S73" s="143"/>
      <c r="T73" s="143"/>
      <c r="U73" s="143"/>
      <c r="V73" s="143"/>
      <c r="W73" s="143"/>
      <c r="X73" s="143"/>
      <c r="Y73" s="143"/>
      <c r="Z73" s="143"/>
      <c r="AA73" s="143"/>
    </row>
    <row r="74" ht="26.15" customHeight="1" spans="1:27">
      <c r="A74" s="26">
        <v>70</v>
      </c>
      <c r="B74" s="420" t="s">
        <v>58</v>
      </c>
      <c r="C74" s="421"/>
      <c r="D74" s="26" t="s">
        <v>348</v>
      </c>
      <c r="E74" s="422" t="s">
        <v>336</v>
      </c>
      <c r="F74" s="26" t="s">
        <v>170</v>
      </c>
      <c r="G74" s="426" t="s">
        <v>174</v>
      </c>
      <c r="H74" s="423" t="s">
        <v>442</v>
      </c>
      <c r="I74" s="11" t="s">
        <v>125</v>
      </c>
      <c r="J74" s="36">
        <v>900</v>
      </c>
      <c r="K74" s="11">
        <v>6</v>
      </c>
      <c r="L74" s="44">
        <f t="shared" si="7"/>
        <v>5400</v>
      </c>
      <c r="M74" s="26" t="s">
        <v>65</v>
      </c>
      <c r="N74" s="421"/>
      <c r="O74" s="315" t="s">
        <v>355</v>
      </c>
      <c r="P74" s="44">
        <f>L74</f>
        <v>5400</v>
      </c>
      <c r="Q74" s="44">
        <f>P74</f>
        <v>5400</v>
      </c>
      <c r="R74" s="424"/>
      <c r="S74" s="143"/>
      <c r="T74" s="143"/>
      <c r="U74" s="143"/>
      <c r="V74" s="143"/>
      <c r="W74" s="143"/>
      <c r="X74" s="143"/>
      <c r="Y74" s="143"/>
      <c r="Z74" s="143"/>
      <c r="AA74" s="143"/>
    </row>
    <row r="75" ht="26.15" customHeight="1" spans="1:27">
      <c r="A75" s="26">
        <v>71</v>
      </c>
      <c r="B75" s="420" t="s">
        <v>58</v>
      </c>
      <c r="C75" s="421"/>
      <c r="D75" s="26" t="s">
        <v>348</v>
      </c>
      <c r="E75" s="422" t="s">
        <v>174</v>
      </c>
      <c r="F75" s="26" t="s">
        <v>170</v>
      </c>
      <c r="G75" s="426" t="s">
        <v>174</v>
      </c>
      <c r="H75" s="423" t="s">
        <v>443</v>
      </c>
      <c r="I75" s="11" t="s">
        <v>309</v>
      </c>
      <c r="J75" s="36">
        <v>5000</v>
      </c>
      <c r="K75" s="11">
        <v>1</v>
      </c>
      <c r="L75" s="44">
        <f t="shared" si="7"/>
        <v>5000</v>
      </c>
      <c r="M75" s="26" t="s">
        <v>65</v>
      </c>
      <c r="N75" s="421"/>
      <c r="O75" s="315" t="s">
        <v>355</v>
      </c>
      <c r="P75" s="44">
        <f>L75</f>
        <v>5000</v>
      </c>
      <c r="Q75" s="44">
        <f>P75</f>
        <v>5000</v>
      </c>
      <c r="R75" s="424"/>
      <c r="S75" s="143"/>
      <c r="T75" s="143"/>
      <c r="U75" s="143"/>
      <c r="V75" s="143"/>
      <c r="W75" s="143"/>
      <c r="X75" s="143"/>
      <c r="Y75" s="143"/>
      <c r="Z75" s="143"/>
      <c r="AA75" s="143"/>
    </row>
    <row r="76" ht="26.15" customHeight="1" spans="1:27">
      <c r="A76" s="26">
        <v>72</v>
      </c>
      <c r="B76" s="420" t="s">
        <v>58</v>
      </c>
      <c r="C76" s="421"/>
      <c r="D76" s="26" t="s">
        <v>348</v>
      </c>
      <c r="E76" s="422" t="s">
        <v>174</v>
      </c>
      <c r="F76" s="26" t="s">
        <v>170</v>
      </c>
      <c r="G76" s="426" t="s">
        <v>174</v>
      </c>
      <c r="H76" s="423" t="s">
        <v>444</v>
      </c>
      <c r="I76" s="11" t="s">
        <v>290</v>
      </c>
      <c r="J76" s="11">
        <v>500</v>
      </c>
      <c r="K76" s="11">
        <v>80</v>
      </c>
      <c r="L76" s="44">
        <f t="shared" si="7"/>
        <v>40000</v>
      </c>
      <c r="M76" s="26" t="s">
        <v>65</v>
      </c>
      <c r="N76" s="421"/>
      <c r="O76" s="315" t="s">
        <v>66</v>
      </c>
      <c r="P76" s="44">
        <f>L76</f>
        <v>40000</v>
      </c>
      <c r="Q76" s="44">
        <f>P76</f>
        <v>40000</v>
      </c>
      <c r="R76" s="424"/>
      <c r="S76" s="143"/>
      <c r="T76" s="143"/>
      <c r="U76" s="143"/>
      <c r="V76" s="143"/>
      <c r="W76" s="143"/>
      <c r="X76" s="143"/>
      <c r="Y76" s="143"/>
      <c r="Z76" s="143"/>
      <c r="AA76" s="143"/>
    </row>
    <row r="77" ht="26.15" customHeight="1" spans="1:27">
      <c r="A77" s="26">
        <v>73</v>
      </c>
      <c r="B77" s="420" t="s">
        <v>58</v>
      </c>
      <c r="C77" s="421"/>
      <c r="D77" s="26" t="s">
        <v>348</v>
      </c>
      <c r="E77" s="422" t="s">
        <v>174</v>
      </c>
      <c r="F77" s="26" t="s">
        <v>170</v>
      </c>
      <c r="G77" s="426" t="s">
        <v>174</v>
      </c>
      <c r="H77" s="423" t="s">
        <v>445</v>
      </c>
      <c r="I77" s="11" t="s">
        <v>290</v>
      </c>
      <c r="J77" s="11">
        <v>500</v>
      </c>
      <c r="K77" s="11">
        <v>90</v>
      </c>
      <c r="L77" s="44">
        <f t="shared" si="7"/>
        <v>45000</v>
      </c>
      <c r="M77" s="26" t="s">
        <v>65</v>
      </c>
      <c r="N77" s="421"/>
      <c r="O77" s="315" t="s">
        <v>355</v>
      </c>
      <c r="P77" s="44">
        <f>L77</f>
        <v>45000</v>
      </c>
      <c r="Q77" s="44">
        <f t="shared" ref="Q77:Q88" si="9">L77</f>
        <v>45000</v>
      </c>
      <c r="R77" s="424"/>
      <c r="S77" s="143"/>
      <c r="T77" s="143"/>
      <c r="U77" s="143"/>
      <c r="V77" s="143"/>
      <c r="W77" s="143"/>
      <c r="X77" s="143"/>
      <c r="Y77" s="143"/>
      <c r="Z77" s="143"/>
      <c r="AA77" s="143"/>
    </row>
    <row r="78" ht="26.15" customHeight="1" spans="1:27">
      <c r="A78" s="26">
        <v>74</v>
      </c>
      <c r="B78" s="420" t="s">
        <v>58</v>
      </c>
      <c r="C78" s="421"/>
      <c r="D78" s="26" t="s">
        <v>348</v>
      </c>
      <c r="E78" s="422" t="s">
        <v>174</v>
      </c>
      <c r="F78" s="26" t="s">
        <v>170</v>
      </c>
      <c r="G78" s="426" t="s">
        <v>174</v>
      </c>
      <c r="H78" s="423" t="s">
        <v>446</v>
      </c>
      <c r="I78" s="11" t="s">
        <v>89</v>
      </c>
      <c r="J78" s="11">
        <v>680</v>
      </c>
      <c r="K78" s="11">
        <v>60</v>
      </c>
      <c r="L78" s="44">
        <f t="shared" si="7"/>
        <v>40800</v>
      </c>
      <c r="M78" s="26" t="s">
        <v>65</v>
      </c>
      <c r="N78" s="421"/>
      <c r="O78" s="315" t="s">
        <v>355</v>
      </c>
      <c r="P78" s="44">
        <f t="shared" ref="P78:P88" si="10">SUM(Q78:R78)</f>
        <v>40800</v>
      </c>
      <c r="Q78" s="44">
        <f t="shared" si="9"/>
        <v>40800</v>
      </c>
      <c r="R78" s="424"/>
      <c r="S78" s="143"/>
      <c r="T78" s="143"/>
      <c r="U78" s="143"/>
      <c r="V78" s="143"/>
      <c r="W78" s="143"/>
      <c r="X78" s="143"/>
      <c r="Y78" s="143"/>
      <c r="Z78" s="143"/>
      <c r="AA78" s="143"/>
    </row>
    <row r="79" ht="26.15" customHeight="1" spans="1:27">
      <c r="A79" s="26">
        <v>75</v>
      </c>
      <c r="B79" s="420" t="s">
        <v>58</v>
      </c>
      <c r="C79" s="421"/>
      <c r="D79" s="26" t="s">
        <v>348</v>
      </c>
      <c r="E79" s="422" t="s">
        <v>174</v>
      </c>
      <c r="F79" s="26" t="s">
        <v>170</v>
      </c>
      <c r="G79" s="426" t="s">
        <v>174</v>
      </c>
      <c r="H79" s="423" t="s">
        <v>447</v>
      </c>
      <c r="I79" s="11" t="s">
        <v>290</v>
      </c>
      <c r="J79" s="11">
        <v>16</v>
      </c>
      <c r="K79" s="11">
        <v>800</v>
      </c>
      <c r="L79" s="44">
        <f t="shared" si="7"/>
        <v>12800</v>
      </c>
      <c r="M79" s="26" t="s">
        <v>65</v>
      </c>
      <c r="N79" s="421"/>
      <c r="O79" s="315" t="s">
        <v>355</v>
      </c>
      <c r="P79" s="44">
        <f t="shared" si="10"/>
        <v>12800</v>
      </c>
      <c r="Q79" s="44">
        <f t="shared" si="9"/>
        <v>12800</v>
      </c>
      <c r="R79" s="424"/>
      <c r="S79" s="143"/>
      <c r="T79" s="143"/>
      <c r="U79" s="143"/>
      <c r="V79" s="143"/>
      <c r="W79" s="143"/>
      <c r="X79" s="143"/>
      <c r="Y79" s="143"/>
      <c r="Z79" s="143"/>
      <c r="AA79" s="143"/>
    </row>
    <row r="80" ht="26.15" customHeight="1" spans="1:27">
      <c r="A80" s="26">
        <v>76</v>
      </c>
      <c r="B80" s="420" t="s">
        <v>58</v>
      </c>
      <c r="C80" s="421"/>
      <c r="D80" s="26" t="s">
        <v>348</v>
      </c>
      <c r="E80" s="422" t="s">
        <v>174</v>
      </c>
      <c r="F80" s="26" t="s">
        <v>170</v>
      </c>
      <c r="G80" s="426" t="s">
        <v>174</v>
      </c>
      <c r="H80" s="423" t="s">
        <v>448</v>
      </c>
      <c r="I80" s="11" t="s">
        <v>290</v>
      </c>
      <c r="J80" s="11">
        <v>500</v>
      </c>
      <c r="K80" s="11">
        <v>80</v>
      </c>
      <c r="L80" s="44">
        <f t="shared" si="7"/>
        <v>40000</v>
      </c>
      <c r="M80" s="26" t="s">
        <v>65</v>
      </c>
      <c r="N80" s="421"/>
      <c r="O80" s="315" t="s">
        <v>66</v>
      </c>
      <c r="P80" s="44">
        <f t="shared" si="10"/>
        <v>40000</v>
      </c>
      <c r="Q80" s="44">
        <f t="shared" si="9"/>
        <v>40000</v>
      </c>
      <c r="R80" s="424"/>
      <c r="S80" s="143"/>
      <c r="T80" s="143"/>
      <c r="U80" s="143"/>
      <c r="V80" s="143"/>
      <c r="W80" s="143"/>
      <c r="X80" s="143"/>
      <c r="Y80" s="143"/>
      <c r="Z80" s="143"/>
      <c r="AA80" s="143"/>
    </row>
    <row r="81" ht="26.15" customHeight="1" spans="1:27">
      <c r="A81" s="26">
        <v>77</v>
      </c>
      <c r="B81" s="420" t="s">
        <v>58</v>
      </c>
      <c r="C81" s="421"/>
      <c r="D81" s="26" t="s">
        <v>348</v>
      </c>
      <c r="E81" s="422" t="s">
        <v>174</v>
      </c>
      <c r="F81" s="26" t="s">
        <v>170</v>
      </c>
      <c r="G81" s="426" t="s">
        <v>174</v>
      </c>
      <c r="H81" s="423" t="s">
        <v>449</v>
      </c>
      <c r="I81" s="11" t="s">
        <v>290</v>
      </c>
      <c r="J81" s="11">
        <v>500</v>
      </c>
      <c r="K81" s="11">
        <v>100</v>
      </c>
      <c r="L81" s="44">
        <f t="shared" si="7"/>
        <v>50000</v>
      </c>
      <c r="M81" s="26" t="s">
        <v>65</v>
      </c>
      <c r="N81" s="421"/>
      <c r="O81" s="315" t="s">
        <v>66</v>
      </c>
      <c r="P81" s="44">
        <f t="shared" si="10"/>
        <v>50000</v>
      </c>
      <c r="Q81" s="44">
        <f t="shared" si="9"/>
        <v>50000</v>
      </c>
      <c r="R81" s="424"/>
      <c r="S81" s="143"/>
      <c r="T81" s="143"/>
      <c r="U81" s="143"/>
      <c r="V81" s="143"/>
      <c r="W81" s="143"/>
      <c r="X81" s="143"/>
      <c r="Y81" s="143"/>
      <c r="Z81" s="143"/>
      <c r="AA81" s="143"/>
    </row>
    <row r="82" ht="26.15" customHeight="1" spans="1:27">
      <c r="A82" s="26">
        <v>78</v>
      </c>
      <c r="B82" s="420" t="s">
        <v>58</v>
      </c>
      <c r="C82" s="421"/>
      <c r="D82" s="26" t="s">
        <v>348</v>
      </c>
      <c r="E82" s="422" t="s">
        <v>174</v>
      </c>
      <c r="F82" s="26" t="s">
        <v>170</v>
      </c>
      <c r="G82" s="426" t="s">
        <v>174</v>
      </c>
      <c r="H82" s="423" t="s">
        <v>450</v>
      </c>
      <c r="I82" s="11" t="s">
        <v>290</v>
      </c>
      <c r="J82" s="11">
        <v>500</v>
      </c>
      <c r="K82" s="11">
        <v>60</v>
      </c>
      <c r="L82" s="44">
        <f t="shared" si="7"/>
        <v>30000</v>
      </c>
      <c r="M82" s="26" t="s">
        <v>65</v>
      </c>
      <c r="N82" s="421"/>
      <c r="O82" s="315" t="s">
        <v>66</v>
      </c>
      <c r="P82" s="44">
        <f t="shared" si="10"/>
        <v>30000</v>
      </c>
      <c r="Q82" s="44">
        <f t="shared" si="9"/>
        <v>30000</v>
      </c>
      <c r="R82" s="424"/>
      <c r="S82" s="143"/>
      <c r="T82" s="143"/>
      <c r="U82" s="143"/>
      <c r="V82" s="143"/>
      <c r="W82" s="143"/>
      <c r="X82" s="143"/>
      <c r="Y82" s="143"/>
      <c r="Z82" s="143"/>
      <c r="AA82" s="143"/>
    </row>
    <row r="83" ht="26.15" customHeight="1" spans="1:27">
      <c r="A83" s="26">
        <v>79</v>
      </c>
      <c r="B83" s="420" t="s">
        <v>58</v>
      </c>
      <c r="C83" s="421"/>
      <c r="D83" s="26" t="s">
        <v>348</v>
      </c>
      <c r="E83" s="422" t="s">
        <v>174</v>
      </c>
      <c r="F83" s="26" t="s">
        <v>170</v>
      </c>
      <c r="G83" s="426" t="s">
        <v>174</v>
      </c>
      <c r="H83" s="423" t="s">
        <v>451</v>
      </c>
      <c r="I83" s="11" t="s">
        <v>290</v>
      </c>
      <c r="J83" s="11">
        <v>500</v>
      </c>
      <c r="K83" s="11">
        <v>60</v>
      </c>
      <c r="L83" s="44">
        <f t="shared" si="7"/>
        <v>30000</v>
      </c>
      <c r="M83" s="26" t="s">
        <v>65</v>
      </c>
      <c r="N83" s="421"/>
      <c r="O83" s="315" t="s">
        <v>66</v>
      </c>
      <c r="P83" s="44">
        <f t="shared" si="10"/>
        <v>30000</v>
      </c>
      <c r="Q83" s="44">
        <f t="shared" si="9"/>
        <v>30000</v>
      </c>
      <c r="R83" s="424"/>
      <c r="S83" s="143"/>
      <c r="T83" s="143"/>
      <c r="U83" s="143"/>
      <c r="V83" s="143"/>
      <c r="W83" s="143"/>
      <c r="X83" s="143"/>
      <c r="Y83" s="143"/>
      <c r="Z83" s="143"/>
      <c r="AA83" s="143"/>
    </row>
    <row r="84" ht="26.15" customHeight="1" spans="1:27">
      <c r="A84" s="26">
        <v>80</v>
      </c>
      <c r="B84" s="420" t="s">
        <v>58</v>
      </c>
      <c r="C84" s="421"/>
      <c r="D84" s="26" t="s">
        <v>348</v>
      </c>
      <c r="E84" s="422" t="s">
        <v>174</v>
      </c>
      <c r="F84" s="26" t="s">
        <v>170</v>
      </c>
      <c r="G84" s="426" t="s">
        <v>174</v>
      </c>
      <c r="H84" s="423" t="s">
        <v>452</v>
      </c>
      <c r="I84" s="11" t="s">
        <v>290</v>
      </c>
      <c r="J84" s="11">
        <v>500</v>
      </c>
      <c r="K84" s="11">
        <v>60</v>
      </c>
      <c r="L84" s="44">
        <f t="shared" si="7"/>
        <v>30000</v>
      </c>
      <c r="M84" s="26" t="s">
        <v>65</v>
      </c>
      <c r="N84" s="421"/>
      <c r="O84" s="315" t="s">
        <v>66</v>
      </c>
      <c r="P84" s="44">
        <f t="shared" si="10"/>
        <v>30000</v>
      </c>
      <c r="Q84" s="44">
        <f t="shared" si="9"/>
        <v>30000</v>
      </c>
      <c r="R84" s="424"/>
      <c r="S84" s="143"/>
      <c r="T84" s="143"/>
      <c r="U84" s="143"/>
      <c r="V84" s="143"/>
      <c r="W84" s="143"/>
      <c r="X84" s="143"/>
      <c r="Y84" s="143"/>
      <c r="Z84" s="143"/>
      <c r="AA84" s="143"/>
    </row>
    <row r="85" ht="26.15" customHeight="1" spans="1:27">
      <c r="A85" s="26">
        <v>81</v>
      </c>
      <c r="B85" s="420" t="s">
        <v>58</v>
      </c>
      <c r="C85" s="421"/>
      <c r="D85" s="26" t="s">
        <v>348</v>
      </c>
      <c r="E85" s="422" t="s">
        <v>174</v>
      </c>
      <c r="F85" s="26" t="s">
        <v>170</v>
      </c>
      <c r="G85" s="426" t="s">
        <v>174</v>
      </c>
      <c r="H85" s="421" t="s">
        <v>453</v>
      </c>
      <c r="I85" s="11" t="s">
        <v>290</v>
      </c>
      <c r="J85" s="26">
        <v>500</v>
      </c>
      <c r="K85" s="26">
        <v>95</v>
      </c>
      <c r="L85" s="44">
        <f t="shared" si="7"/>
        <v>47500</v>
      </c>
      <c r="M85" s="26" t="s">
        <v>65</v>
      </c>
      <c r="N85" s="421"/>
      <c r="O85" s="315" t="s">
        <v>66</v>
      </c>
      <c r="P85" s="44">
        <f t="shared" si="10"/>
        <v>47500</v>
      </c>
      <c r="Q85" s="44">
        <f t="shared" si="9"/>
        <v>47500</v>
      </c>
      <c r="R85" s="424"/>
      <c r="S85" s="143"/>
      <c r="T85" s="143"/>
      <c r="U85" s="143"/>
      <c r="V85" s="143"/>
      <c r="W85" s="143"/>
      <c r="X85" s="143"/>
      <c r="Y85" s="143"/>
      <c r="Z85" s="143"/>
      <c r="AA85" s="143"/>
    </row>
    <row r="86" ht="26.15" customHeight="1" spans="1:27">
      <c r="A86" s="26">
        <v>82</v>
      </c>
      <c r="B86" s="420" t="s">
        <v>58</v>
      </c>
      <c r="C86" s="421"/>
      <c r="D86" s="26" t="s">
        <v>348</v>
      </c>
      <c r="E86" s="422" t="s">
        <v>174</v>
      </c>
      <c r="F86" s="26" t="s">
        <v>170</v>
      </c>
      <c r="G86" s="426" t="s">
        <v>174</v>
      </c>
      <c r="H86" s="421" t="s">
        <v>454</v>
      </c>
      <c r="I86" s="11" t="s">
        <v>290</v>
      </c>
      <c r="J86" s="26">
        <v>500</v>
      </c>
      <c r="K86" s="26">
        <v>60</v>
      </c>
      <c r="L86" s="44">
        <f t="shared" si="7"/>
        <v>30000</v>
      </c>
      <c r="M86" s="26" t="s">
        <v>65</v>
      </c>
      <c r="N86" s="421"/>
      <c r="O86" s="315" t="s">
        <v>66</v>
      </c>
      <c r="P86" s="44">
        <f t="shared" si="10"/>
        <v>30000</v>
      </c>
      <c r="Q86" s="44">
        <f t="shared" si="9"/>
        <v>30000</v>
      </c>
      <c r="R86" s="424"/>
      <c r="S86" s="143"/>
      <c r="T86" s="143"/>
      <c r="U86" s="143"/>
      <c r="V86" s="143"/>
      <c r="W86" s="143"/>
      <c r="X86" s="143"/>
      <c r="Y86" s="143"/>
      <c r="Z86" s="143"/>
      <c r="AA86" s="143"/>
    </row>
    <row r="87" ht="26.15" customHeight="1" spans="1:27">
      <c r="A87" s="26">
        <v>83</v>
      </c>
      <c r="B87" s="420" t="s">
        <v>58</v>
      </c>
      <c r="C87" s="421"/>
      <c r="D87" s="26" t="s">
        <v>348</v>
      </c>
      <c r="E87" s="422" t="s">
        <v>174</v>
      </c>
      <c r="F87" s="26" t="s">
        <v>170</v>
      </c>
      <c r="G87" s="426" t="s">
        <v>174</v>
      </c>
      <c r="H87" s="421" t="s">
        <v>455</v>
      </c>
      <c r="I87" s="11" t="s">
        <v>290</v>
      </c>
      <c r="J87" s="26">
        <v>500</v>
      </c>
      <c r="K87" s="26">
        <v>40</v>
      </c>
      <c r="L87" s="44">
        <f t="shared" si="7"/>
        <v>20000</v>
      </c>
      <c r="M87" s="26" t="s">
        <v>65</v>
      </c>
      <c r="N87" s="421"/>
      <c r="O87" s="315" t="s">
        <v>66</v>
      </c>
      <c r="P87" s="44">
        <f t="shared" si="10"/>
        <v>20000</v>
      </c>
      <c r="Q87" s="44">
        <f t="shared" si="9"/>
        <v>20000</v>
      </c>
      <c r="R87" s="424"/>
      <c r="S87" s="143"/>
      <c r="T87" s="143"/>
      <c r="U87" s="143"/>
      <c r="V87" s="143"/>
      <c r="W87" s="143"/>
      <c r="X87" s="143"/>
      <c r="Y87" s="143"/>
      <c r="Z87" s="143"/>
      <c r="AA87" s="143"/>
    </row>
    <row r="88" ht="26.15" customHeight="1" spans="1:27">
      <c r="A88" s="26">
        <v>84</v>
      </c>
      <c r="B88" s="420" t="s">
        <v>58</v>
      </c>
      <c r="C88" s="421"/>
      <c r="D88" s="26" t="s">
        <v>348</v>
      </c>
      <c r="E88" s="422" t="s">
        <v>174</v>
      </c>
      <c r="F88" s="26" t="s">
        <v>170</v>
      </c>
      <c r="G88" s="421" t="s">
        <v>174</v>
      </c>
      <c r="H88" s="421" t="s">
        <v>456</v>
      </c>
      <c r="I88" s="11" t="s">
        <v>290</v>
      </c>
      <c r="J88" s="26">
        <v>500</v>
      </c>
      <c r="K88" s="26">
        <v>91</v>
      </c>
      <c r="L88" s="44">
        <f t="shared" si="7"/>
        <v>45500</v>
      </c>
      <c r="M88" s="26" t="s">
        <v>65</v>
      </c>
      <c r="N88" s="421"/>
      <c r="O88" s="315" t="s">
        <v>66</v>
      </c>
      <c r="P88" s="44">
        <f t="shared" si="10"/>
        <v>45500</v>
      </c>
      <c r="Q88" s="44">
        <f t="shared" si="9"/>
        <v>45500</v>
      </c>
      <c r="R88" s="424"/>
      <c r="S88" s="143"/>
      <c r="T88" s="143"/>
      <c r="U88" s="143"/>
      <c r="V88" s="143"/>
      <c r="W88" s="143"/>
      <c r="X88" s="143"/>
      <c r="Y88" s="143"/>
      <c r="Z88" s="143"/>
      <c r="AA88" s="143"/>
    </row>
    <row r="89" spans="1:27">
      <c r="A89" s="159"/>
      <c r="B89" s="143"/>
      <c r="C89" s="143"/>
      <c r="D89" s="159"/>
      <c r="E89" s="143"/>
      <c r="F89" s="159"/>
      <c r="G89" s="143"/>
      <c r="H89" s="143"/>
      <c r="I89" s="159"/>
      <c r="J89" s="159"/>
      <c r="K89" s="159"/>
      <c r="L89" s="427"/>
      <c r="M89" s="159"/>
      <c r="N89" s="143"/>
      <c r="O89" s="159"/>
      <c r="P89" s="427"/>
      <c r="Q89" s="427"/>
      <c r="R89" s="428"/>
      <c r="S89" s="143"/>
      <c r="T89" s="143"/>
      <c r="U89" s="143"/>
      <c r="V89" s="143"/>
      <c r="W89" s="143"/>
      <c r="X89" s="143"/>
      <c r="Y89" s="143"/>
      <c r="Z89" s="143"/>
      <c r="AA89" s="143"/>
    </row>
    <row r="90" spans="1:27">
      <c r="A90" s="159"/>
      <c r="B90" s="143"/>
      <c r="C90" s="143"/>
      <c r="D90" s="159"/>
      <c r="E90" s="143"/>
      <c r="F90" s="159"/>
      <c r="G90" s="143"/>
      <c r="H90" s="143"/>
      <c r="I90" s="159"/>
      <c r="J90" s="159"/>
      <c r="K90" s="159"/>
      <c r="L90" s="427"/>
      <c r="M90" s="159"/>
      <c r="N90" s="143"/>
      <c r="O90" s="159"/>
      <c r="P90" s="427"/>
      <c r="Q90" s="427"/>
      <c r="R90" s="428"/>
      <c r="S90" s="143"/>
      <c r="T90" s="143"/>
      <c r="U90" s="143"/>
      <c r="V90" s="143"/>
      <c r="W90" s="143"/>
      <c r="X90" s="143"/>
      <c r="Y90" s="143"/>
      <c r="Z90" s="143"/>
      <c r="AA90" s="143"/>
    </row>
    <row r="91" spans="1:27">
      <c r="A91" s="159"/>
      <c r="B91" s="143"/>
      <c r="C91" s="143"/>
      <c r="D91" s="159"/>
      <c r="E91" s="143"/>
      <c r="F91" s="159"/>
      <c r="G91" s="143"/>
      <c r="H91" s="143"/>
      <c r="I91" s="159"/>
      <c r="J91" s="159"/>
      <c r="K91" s="159"/>
      <c r="L91" s="427"/>
      <c r="M91" s="159"/>
      <c r="N91" s="143"/>
      <c r="O91" s="159"/>
      <c r="P91" s="427"/>
      <c r="Q91" s="427"/>
      <c r="R91" s="428"/>
      <c r="S91" s="143"/>
      <c r="T91" s="143"/>
      <c r="U91" s="143"/>
      <c r="V91" s="143"/>
      <c r="W91" s="143"/>
      <c r="X91" s="143"/>
      <c r="Y91" s="143"/>
      <c r="Z91" s="143"/>
      <c r="AA91" s="143"/>
    </row>
    <row r="92" spans="1:27">
      <c r="A92" s="159"/>
      <c r="B92" s="143"/>
      <c r="C92" s="143"/>
      <c r="D92" s="159"/>
      <c r="E92" s="143"/>
      <c r="F92" s="159"/>
      <c r="G92" s="143"/>
      <c r="H92" s="143"/>
      <c r="I92" s="159"/>
      <c r="J92" s="159"/>
      <c r="K92" s="159"/>
      <c r="L92" s="427"/>
      <c r="M92" s="159"/>
      <c r="N92" s="143"/>
      <c r="O92" s="159"/>
      <c r="P92" s="427"/>
      <c r="Q92" s="427"/>
      <c r="R92" s="428"/>
      <c r="S92" s="143"/>
      <c r="T92" s="143"/>
      <c r="U92" s="143"/>
      <c r="V92" s="143"/>
      <c r="W92" s="143"/>
      <c r="X92" s="143"/>
      <c r="Y92" s="143"/>
      <c r="Z92" s="143"/>
      <c r="AA92" s="143"/>
    </row>
    <row r="93" spans="1:27">
      <c r="A93" s="159"/>
      <c r="B93" s="143"/>
      <c r="C93" s="143"/>
      <c r="D93" s="159"/>
      <c r="E93" s="143"/>
      <c r="F93" s="159"/>
      <c r="G93" s="143"/>
      <c r="H93" s="143"/>
      <c r="I93" s="159"/>
      <c r="J93" s="159"/>
      <c r="K93" s="159"/>
      <c r="L93" s="427"/>
      <c r="M93" s="159"/>
      <c r="N93" s="143"/>
      <c r="O93" s="159"/>
      <c r="P93" s="427"/>
      <c r="Q93" s="427"/>
      <c r="R93" s="428"/>
      <c r="S93" s="143"/>
      <c r="T93" s="143"/>
      <c r="U93" s="143"/>
      <c r="V93" s="143"/>
      <c r="W93" s="143"/>
      <c r="X93" s="143"/>
      <c r="Y93" s="143"/>
      <c r="Z93" s="143"/>
      <c r="AA93" s="143"/>
    </row>
    <row r="94" spans="1:27">
      <c r="A94" s="159"/>
      <c r="B94" s="143"/>
      <c r="C94" s="143"/>
      <c r="D94" s="159"/>
      <c r="E94" s="143"/>
      <c r="F94" s="159"/>
      <c r="G94" s="143"/>
      <c r="H94" s="143"/>
      <c r="I94" s="159"/>
      <c r="J94" s="159"/>
      <c r="K94" s="159"/>
      <c r="L94" s="427"/>
      <c r="M94" s="159"/>
      <c r="N94" s="143"/>
      <c r="O94" s="159"/>
      <c r="P94" s="427"/>
      <c r="Q94" s="427"/>
      <c r="R94" s="428"/>
      <c r="S94" s="143"/>
      <c r="T94" s="143"/>
      <c r="U94" s="143"/>
      <c r="V94" s="143"/>
      <c r="W94" s="143"/>
      <c r="X94" s="143"/>
      <c r="Y94" s="143"/>
      <c r="Z94" s="143"/>
      <c r="AA94" s="143"/>
    </row>
    <row r="95" spans="1:27">
      <c r="A95" s="159"/>
      <c r="B95" s="143"/>
      <c r="C95" s="143"/>
      <c r="D95" s="159"/>
      <c r="E95" s="143"/>
      <c r="F95" s="159"/>
      <c r="G95" s="143"/>
      <c r="H95" s="143"/>
      <c r="I95" s="159"/>
      <c r="J95" s="159"/>
      <c r="K95" s="159"/>
      <c r="L95" s="427"/>
      <c r="M95" s="159"/>
      <c r="N95" s="143"/>
      <c r="O95" s="159"/>
      <c r="P95" s="427"/>
      <c r="Q95" s="427"/>
      <c r="R95" s="428"/>
      <c r="S95" s="143"/>
      <c r="T95" s="143"/>
      <c r="U95" s="143"/>
      <c r="V95" s="143"/>
      <c r="W95" s="143"/>
      <c r="X95" s="143"/>
      <c r="Y95" s="143"/>
      <c r="Z95" s="143"/>
      <c r="AA95" s="143"/>
    </row>
    <row r="96" spans="1:27">
      <c r="A96" s="159"/>
      <c r="B96" s="143"/>
      <c r="C96" s="143"/>
      <c r="D96" s="159"/>
      <c r="E96" s="143"/>
      <c r="F96" s="159"/>
      <c r="G96" s="143"/>
      <c r="H96" s="143"/>
      <c r="I96" s="159"/>
      <c r="J96" s="159"/>
      <c r="K96" s="159"/>
      <c r="L96" s="427"/>
      <c r="M96" s="159"/>
      <c r="N96" s="143"/>
      <c r="O96" s="159"/>
      <c r="P96" s="427"/>
      <c r="Q96" s="427"/>
      <c r="R96" s="428"/>
      <c r="S96" s="143"/>
      <c r="T96" s="143"/>
      <c r="U96" s="143"/>
      <c r="V96" s="143"/>
      <c r="W96" s="143"/>
      <c r="X96" s="143"/>
      <c r="Y96" s="143"/>
      <c r="Z96" s="143"/>
      <c r="AA96" s="143"/>
    </row>
    <row r="97" spans="1:27">
      <c r="A97" s="159"/>
      <c r="B97" s="143"/>
      <c r="C97" s="143"/>
      <c r="D97" s="159"/>
      <c r="E97" s="143"/>
      <c r="F97" s="159"/>
      <c r="G97" s="143"/>
      <c r="H97" s="143"/>
      <c r="I97" s="159"/>
      <c r="J97" s="159"/>
      <c r="K97" s="159"/>
      <c r="L97" s="427"/>
      <c r="M97" s="159"/>
      <c r="N97" s="143"/>
      <c r="O97" s="159"/>
      <c r="P97" s="427"/>
      <c r="Q97" s="427"/>
      <c r="R97" s="428"/>
      <c r="S97" s="143"/>
      <c r="T97" s="143"/>
      <c r="U97" s="143"/>
      <c r="V97" s="143"/>
      <c r="W97" s="143"/>
      <c r="X97" s="143"/>
      <c r="Y97" s="143"/>
      <c r="Z97" s="143"/>
      <c r="AA97" s="143"/>
    </row>
    <row r="98" spans="1:27">
      <c r="A98" s="159"/>
      <c r="B98" s="143"/>
      <c r="C98" s="143"/>
      <c r="D98" s="159"/>
      <c r="E98" s="143"/>
      <c r="F98" s="159"/>
      <c r="G98" s="143"/>
      <c r="H98" s="143"/>
      <c r="I98" s="159"/>
      <c r="J98" s="159"/>
      <c r="K98" s="159"/>
      <c r="L98" s="427"/>
      <c r="M98" s="159"/>
      <c r="N98" s="143"/>
      <c r="O98" s="159"/>
      <c r="P98" s="427"/>
      <c r="Q98" s="427"/>
      <c r="R98" s="428"/>
      <c r="S98" s="143"/>
      <c r="T98" s="143"/>
      <c r="U98" s="143"/>
      <c r="V98" s="143"/>
      <c r="W98" s="143"/>
      <c r="X98" s="143"/>
      <c r="Y98" s="143"/>
      <c r="Z98" s="143"/>
      <c r="AA98" s="143"/>
    </row>
    <row r="99" spans="1:27">
      <c r="A99" s="159"/>
      <c r="B99" s="143"/>
      <c r="C99" s="143"/>
      <c r="D99" s="159"/>
      <c r="E99" s="143"/>
      <c r="F99" s="159"/>
      <c r="G99" s="143"/>
      <c r="H99" s="143"/>
      <c r="I99" s="159"/>
      <c r="J99" s="159"/>
      <c r="K99" s="159"/>
      <c r="L99" s="427"/>
      <c r="M99" s="159"/>
      <c r="N99" s="143"/>
      <c r="O99" s="159"/>
      <c r="P99" s="427"/>
      <c r="Q99" s="427"/>
      <c r="R99" s="428"/>
      <c r="S99" s="143"/>
      <c r="T99" s="143"/>
      <c r="U99" s="143"/>
      <c r="V99" s="143"/>
      <c r="W99" s="143"/>
      <c r="X99" s="143"/>
      <c r="Y99" s="143"/>
      <c r="Z99" s="143"/>
      <c r="AA99" s="143"/>
    </row>
    <row r="100" spans="1:27">
      <c r="A100" s="159"/>
      <c r="B100" s="143"/>
      <c r="C100" s="143"/>
      <c r="D100" s="159"/>
      <c r="E100" s="143"/>
      <c r="F100" s="159"/>
      <c r="G100" s="143"/>
      <c r="H100" s="143"/>
      <c r="I100" s="159"/>
      <c r="J100" s="159"/>
      <c r="K100" s="159"/>
      <c r="L100" s="427"/>
      <c r="M100" s="159"/>
      <c r="N100" s="143"/>
      <c r="O100" s="159"/>
      <c r="P100" s="427"/>
      <c r="Q100" s="427"/>
      <c r="R100" s="428"/>
      <c r="S100" s="143"/>
      <c r="T100" s="143"/>
      <c r="U100" s="143"/>
      <c r="V100" s="143"/>
      <c r="W100" s="143"/>
      <c r="X100" s="143"/>
      <c r="Y100" s="143"/>
      <c r="Z100" s="143"/>
      <c r="AA100" s="143"/>
    </row>
    <row r="101" spans="1:27">
      <c r="A101" s="159"/>
      <c r="B101" s="143"/>
      <c r="C101" s="143"/>
      <c r="D101" s="159"/>
      <c r="E101" s="143"/>
      <c r="F101" s="159"/>
      <c r="G101" s="143"/>
      <c r="H101" s="143"/>
      <c r="I101" s="159"/>
      <c r="J101" s="159"/>
      <c r="K101" s="159"/>
      <c r="L101" s="427"/>
      <c r="M101" s="159"/>
      <c r="N101" s="143"/>
      <c r="O101" s="159"/>
      <c r="P101" s="427"/>
      <c r="Q101" s="427"/>
      <c r="R101" s="428"/>
      <c r="S101" s="143"/>
      <c r="T101" s="143"/>
      <c r="U101" s="143"/>
      <c r="V101" s="143"/>
      <c r="W101" s="143"/>
      <c r="X101" s="143"/>
      <c r="Y101" s="143"/>
      <c r="Z101" s="143"/>
      <c r="AA101" s="143"/>
    </row>
    <row r="102" spans="1:27">
      <c r="A102" s="159"/>
      <c r="B102" s="143"/>
      <c r="C102" s="143"/>
      <c r="D102" s="159"/>
      <c r="E102" s="143"/>
      <c r="F102" s="159"/>
      <c r="G102" s="143"/>
      <c r="H102" s="143"/>
      <c r="I102" s="159"/>
      <c r="J102" s="159"/>
      <c r="K102" s="159"/>
      <c r="L102" s="427"/>
      <c r="M102" s="159"/>
      <c r="N102" s="143"/>
      <c r="O102" s="159"/>
      <c r="P102" s="427"/>
      <c r="Q102" s="427"/>
      <c r="R102" s="428"/>
      <c r="S102" s="143"/>
      <c r="T102" s="143"/>
      <c r="U102" s="143"/>
      <c r="V102" s="143"/>
      <c r="W102" s="143"/>
      <c r="X102" s="143"/>
      <c r="Y102" s="143"/>
      <c r="Z102" s="143"/>
      <c r="AA102" s="143"/>
    </row>
    <row r="103" spans="1:27">
      <c r="A103" s="159"/>
      <c r="B103" s="143"/>
      <c r="C103" s="143"/>
      <c r="D103" s="159"/>
      <c r="E103" s="143"/>
      <c r="F103" s="159"/>
      <c r="G103" s="143"/>
      <c r="H103" s="143"/>
      <c r="I103" s="159"/>
      <c r="J103" s="159"/>
      <c r="K103" s="159"/>
      <c r="L103" s="427"/>
      <c r="M103" s="159"/>
      <c r="N103" s="143"/>
      <c r="O103" s="159"/>
      <c r="P103" s="427"/>
      <c r="Q103" s="427"/>
      <c r="R103" s="428"/>
      <c r="S103" s="143"/>
      <c r="T103" s="143"/>
      <c r="U103" s="143"/>
      <c r="V103" s="143"/>
      <c r="W103" s="143"/>
      <c r="X103" s="143"/>
      <c r="Y103" s="143"/>
      <c r="Z103" s="143"/>
      <c r="AA103" s="143"/>
    </row>
    <row r="104" spans="1:27">
      <c r="A104" s="159"/>
      <c r="B104" s="143"/>
      <c r="C104" s="143"/>
      <c r="D104" s="159"/>
      <c r="E104" s="143"/>
      <c r="F104" s="159"/>
      <c r="G104" s="143"/>
      <c r="H104" s="143"/>
      <c r="I104" s="159"/>
      <c r="J104" s="159"/>
      <c r="K104" s="159"/>
      <c r="L104" s="427"/>
      <c r="M104" s="159"/>
      <c r="N104" s="143"/>
      <c r="O104" s="159"/>
      <c r="P104" s="427"/>
      <c r="Q104" s="427"/>
      <c r="R104" s="428"/>
      <c r="S104" s="143"/>
      <c r="T104" s="143"/>
      <c r="U104" s="143"/>
      <c r="V104" s="143"/>
      <c r="W104" s="143"/>
      <c r="X104" s="143"/>
      <c r="Y104" s="143"/>
      <c r="Z104" s="143"/>
      <c r="AA104" s="143"/>
    </row>
    <row r="105" spans="1:27">
      <c r="A105" s="159"/>
      <c r="B105" s="143"/>
      <c r="C105" s="143"/>
      <c r="D105" s="159"/>
      <c r="E105" s="143"/>
      <c r="F105" s="159"/>
      <c r="G105" s="143"/>
      <c r="H105" s="143"/>
      <c r="I105" s="159"/>
      <c r="J105" s="159"/>
      <c r="K105" s="159"/>
      <c r="L105" s="427"/>
      <c r="M105" s="159"/>
      <c r="N105" s="143"/>
      <c r="O105" s="159"/>
      <c r="P105" s="427"/>
      <c r="Q105" s="427"/>
      <c r="R105" s="428"/>
      <c r="S105" s="143"/>
      <c r="T105" s="143"/>
      <c r="U105" s="143"/>
      <c r="V105" s="143"/>
      <c r="W105" s="143"/>
      <c r="X105" s="143"/>
      <c r="Y105" s="143"/>
      <c r="Z105" s="143"/>
      <c r="AA105" s="143"/>
    </row>
    <row r="106" spans="1:27">
      <c r="A106" s="159"/>
      <c r="B106" s="143"/>
      <c r="C106" s="143"/>
      <c r="D106" s="159"/>
      <c r="E106" s="143"/>
      <c r="F106" s="159"/>
      <c r="G106" s="143"/>
      <c r="H106" s="143"/>
      <c r="I106" s="159"/>
      <c r="J106" s="159"/>
      <c r="K106" s="159"/>
      <c r="L106" s="427"/>
      <c r="M106" s="159"/>
      <c r="N106" s="143"/>
      <c r="O106" s="159"/>
      <c r="P106" s="427"/>
      <c r="Q106" s="427"/>
      <c r="R106" s="428"/>
      <c r="S106" s="143"/>
      <c r="T106" s="143"/>
      <c r="U106" s="143"/>
      <c r="V106" s="143"/>
      <c r="W106" s="143"/>
      <c r="X106" s="143"/>
      <c r="Y106" s="143"/>
      <c r="Z106" s="143"/>
      <c r="AA106" s="143"/>
    </row>
    <row r="107" spans="1:27">
      <c r="A107" s="159"/>
      <c r="B107" s="143"/>
      <c r="C107" s="143"/>
      <c r="D107" s="159"/>
      <c r="E107" s="143"/>
      <c r="F107" s="159"/>
      <c r="G107" s="143"/>
      <c r="H107" s="143"/>
      <c r="I107" s="159"/>
      <c r="J107" s="159"/>
      <c r="K107" s="159"/>
      <c r="L107" s="427"/>
      <c r="M107" s="159"/>
      <c r="N107" s="143"/>
      <c r="O107" s="159"/>
      <c r="P107" s="427"/>
      <c r="Q107" s="427"/>
      <c r="R107" s="428"/>
      <c r="S107" s="143"/>
      <c r="T107" s="143"/>
      <c r="U107" s="143"/>
      <c r="V107" s="143"/>
      <c r="W107" s="143"/>
      <c r="X107" s="143"/>
      <c r="Y107" s="143"/>
      <c r="Z107" s="143"/>
      <c r="AA107" s="143"/>
    </row>
    <row r="108" spans="1:27">
      <c r="A108" s="159"/>
      <c r="B108" s="143"/>
      <c r="C108" s="143"/>
      <c r="D108" s="159"/>
      <c r="E108" s="143"/>
      <c r="F108" s="159"/>
      <c r="G108" s="143"/>
      <c r="H108" s="143"/>
      <c r="I108" s="159"/>
      <c r="J108" s="159"/>
      <c r="K108" s="159"/>
      <c r="L108" s="427"/>
      <c r="M108" s="159"/>
      <c r="N108" s="143"/>
      <c r="O108" s="159"/>
      <c r="P108" s="427"/>
      <c r="Q108" s="427"/>
      <c r="R108" s="428"/>
      <c r="S108" s="143"/>
      <c r="T108" s="143"/>
      <c r="U108" s="143"/>
      <c r="V108" s="143"/>
      <c r="W108" s="143"/>
      <c r="X108" s="143"/>
      <c r="Y108" s="143"/>
      <c r="Z108" s="143"/>
      <c r="AA108" s="143"/>
    </row>
    <row r="109" spans="1:27">
      <c r="A109" s="159"/>
      <c r="B109" s="143"/>
      <c r="C109" s="143"/>
      <c r="D109" s="159"/>
      <c r="E109" s="143"/>
      <c r="F109" s="159"/>
      <c r="G109" s="143"/>
      <c r="H109" s="143"/>
      <c r="I109" s="159"/>
      <c r="J109" s="159"/>
      <c r="K109" s="159"/>
      <c r="L109" s="427"/>
      <c r="M109" s="159"/>
      <c r="N109" s="143"/>
      <c r="O109" s="159"/>
      <c r="P109" s="427"/>
      <c r="Q109" s="427"/>
      <c r="R109" s="428"/>
      <c r="S109" s="143"/>
      <c r="T109" s="143"/>
      <c r="U109" s="143"/>
      <c r="V109" s="143"/>
      <c r="W109" s="143"/>
      <c r="X109" s="143"/>
      <c r="Y109" s="143"/>
      <c r="Z109" s="143"/>
      <c r="AA109" s="143"/>
    </row>
    <row r="110" spans="1:27">
      <c r="A110" s="159"/>
      <c r="B110" s="143"/>
      <c r="C110" s="143"/>
      <c r="D110" s="159"/>
      <c r="E110" s="143"/>
      <c r="F110" s="159"/>
      <c r="G110" s="143"/>
      <c r="H110" s="143"/>
      <c r="I110" s="159"/>
      <c r="J110" s="159"/>
      <c r="K110" s="159"/>
      <c r="L110" s="427"/>
      <c r="M110" s="159"/>
      <c r="N110" s="143"/>
      <c r="O110" s="159"/>
      <c r="P110" s="427"/>
      <c r="Q110" s="427"/>
      <c r="R110" s="428"/>
      <c r="S110" s="143"/>
      <c r="T110" s="143"/>
      <c r="U110" s="143"/>
      <c r="V110" s="143"/>
      <c r="W110" s="143"/>
      <c r="X110" s="143"/>
      <c r="Y110" s="143"/>
      <c r="Z110" s="143"/>
      <c r="AA110" s="143"/>
    </row>
    <row r="111" spans="1:27">
      <c r="A111" s="159"/>
      <c r="B111" s="143"/>
      <c r="C111" s="143"/>
      <c r="D111" s="159"/>
      <c r="E111" s="143"/>
      <c r="F111" s="159"/>
      <c r="G111" s="143"/>
      <c r="H111" s="143"/>
      <c r="I111" s="159"/>
      <c r="J111" s="159"/>
      <c r="K111" s="159"/>
      <c r="L111" s="427"/>
      <c r="M111" s="159"/>
      <c r="N111" s="143"/>
      <c r="O111" s="159"/>
      <c r="P111" s="427"/>
      <c r="Q111" s="427"/>
      <c r="R111" s="428"/>
      <c r="S111" s="143"/>
      <c r="T111" s="143"/>
      <c r="U111" s="143"/>
      <c r="V111" s="143"/>
      <c r="W111" s="143"/>
      <c r="X111" s="143"/>
      <c r="Y111" s="143"/>
      <c r="Z111" s="143"/>
      <c r="AA111" s="143"/>
    </row>
    <row r="112" spans="1:27">
      <c r="A112" s="159"/>
      <c r="B112" s="143"/>
      <c r="C112" s="143"/>
      <c r="D112" s="159"/>
      <c r="E112" s="143"/>
      <c r="F112" s="159"/>
      <c r="G112" s="143"/>
      <c r="H112" s="143"/>
      <c r="I112" s="159"/>
      <c r="J112" s="159"/>
      <c r="K112" s="159"/>
      <c r="L112" s="427"/>
      <c r="M112" s="159"/>
      <c r="N112" s="143"/>
      <c r="O112" s="159"/>
      <c r="P112" s="427"/>
      <c r="Q112" s="427"/>
      <c r="R112" s="428"/>
      <c r="S112" s="143"/>
      <c r="T112" s="143"/>
      <c r="U112" s="143"/>
      <c r="V112" s="143"/>
      <c r="W112" s="143"/>
      <c r="X112" s="143"/>
      <c r="Y112" s="143"/>
      <c r="Z112" s="143"/>
      <c r="AA112" s="143"/>
    </row>
    <row r="113" spans="1:27">
      <c r="A113" s="159"/>
      <c r="B113" s="143"/>
      <c r="C113" s="143"/>
      <c r="D113" s="159"/>
      <c r="E113" s="143"/>
      <c r="F113" s="159"/>
      <c r="G113" s="143"/>
      <c r="H113" s="143"/>
      <c r="I113" s="159"/>
      <c r="J113" s="159"/>
      <c r="K113" s="159"/>
      <c r="L113" s="427"/>
      <c r="M113" s="159"/>
      <c r="N113" s="143"/>
      <c r="O113" s="159"/>
      <c r="P113" s="427"/>
      <c r="Q113" s="427"/>
      <c r="R113" s="428"/>
      <c r="S113" s="143"/>
      <c r="T113" s="143"/>
      <c r="U113" s="143"/>
      <c r="V113" s="143"/>
      <c r="W113" s="143"/>
      <c r="X113" s="143"/>
      <c r="Y113" s="143"/>
      <c r="Z113" s="143"/>
      <c r="AA113" s="143"/>
    </row>
    <row r="114" spans="1:27">
      <c r="A114" s="159"/>
      <c r="B114" s="143"/>
      <c r="C114" s="143"/>
      <c r="D114" s="159"/>
      <c r="E114" s="143"/>
      <c r="F114" s="159"/>
      <c r="G114" s="143"/>
      <c r="H114" s="143"/>
      <c r="I114" s="159"/>
      <c r="J114" s="159"/>
      <c r="K114" s="159"/>
      <c r="L114" s="427"/>
      <c r="M114" s="159"/>
      <c r="N114" s="143"/>
      <c r="O114" s="159"/>
      <c r="P114" s="427"/>
      <c r="Q114" s="427"/>
      <c r="R114" s="428"/>
      <c r="S114" s="143"/>
      <c r="T114" s="143"/>
      <c r="U114" s="143"/>
      <c r="V114" s="143"/>
      <c r="W114" s="143"/>
      <c r="X114" s="143"/>
      <c r="Y114" s="143"/>
      <c r="Z114" s="143"/>
      <c r="AA114" s="143"/>
    </row>
    <row r="115" spans="1:27">
      <c r="A115" s="159"/>
      <c r="B115" s="143"/>
      <c r="C115" s="143"/>
      <c r="D115" s="159"/>
      <c r="E115" s="143"/>
      <c r="F115" s="159"/>
      <c r="G115" s="143"/>
      <c r="H115" s="143"/>
      <c r="I115" s="159"/>
      <c r="J115" s="159"/>
      <c r="K115" s="159"/>
      <c r="L115" s="427"/>
      <c r="M115" s="159"/>
      <c r="N115" s="143"/>
      <c r="O115" s="159"/>
      <c r="P115" s="427"/>
      <c r="Q115" s="427"/>
      <c r="R115" s="428"/>
      <c r="S115" s="143"/>
      <c r="T115" s="143"/>
      <c r="U115" s="143"/>
      <c r="V115" s="143"/>
      <c r="W115" s="143"/>
      <c r="X115" s="143"/>
      <c r="Y115" s="143"/>
      <c r="Z115" s="143"/>
      <c r="AA115" s="143"/>
    </row>
    <row r="116" spans="1:27">
      <c r="A116" s="159"/>
      <c r="B116" s="143"/>
      <c r="C116" s="143"/>
      <c r="D116" s="159"/>
      <c r="E116" s="143"/>
      <c r="F116" s="159"/>
      <c r="G116" s="143"/>
      <c r="H116" s="143"/>
      <c r="I116" s="159"/>
      <c r="J116" s="159"/>
      <c r="K116" s="159"/>
      <c r="L116" s="427"/>
      <c r="M116" s="159"/>
      <c r="N116" s="143"/>
      <c r="O116" s="159"/>
      <c r="P116" s="427"/>
      <c r="Q116" s="427"/>
      <c r="R116" s="428"/>
      <c r="S116" s="143"/>
      <c r="T116" s="143"/>
      <c r="U116" s="143"/>
      <c r="V116" s="143"/>
      <c r="W116" s="143"/>
      <c r="X116" s="143"/>
      <c r="Y116" s="143"/>
      <c r="Z116" s="143"/>
      <c r="AA116" s="143"/>
    </row>
    <row r="117" spans="1:27">
      <c r="A117" s="159"/>
      <c r="B117" s="143"/>
      <c r="C117" s="143"/>
      <c r="D117" s="159"/>
      <c r="E117" s="143"/>
      <c r="F117" s="159"/>
      <c r="G117" s="143"/>
      <c r="H117" s="143"/>
      <c r="I117" s="159"/>
      <c r="J117" s="159"/>
      <c r="K117" s="159"/>
      <c r="L117" s="427"/>
      <c r="M117" s="159"/>
      <c r="N117" s="143"/>
      <c r="O117" s="159"/>
      <c r="P117" s="427"/>
      <c r="Q117" s="427"/>
      <c r="R117" s="428"/>
      <c r="S117" s="143"/>
      <c r="T117" s="143"/>
      <c r="U117" s="143"/>
      <c r="V117" s="143"/>
      <c r="W117" s="143"/>
      <c r="X117" s="143"/>
      <c r="Y117" s="143"/>
      <c r="Z117" s="143"/>
      <c r="AA117" s="143"/>
    </row>
    <row r="118" spans="1:27">
      <c r="A118" s="159"/>
      <c r="B118" s="143"/>
      <c r="C118" s="143"/>
      <c r="D118" s="159"/>
      <c r="E118" s="143"/>
      <c r="F118" s="159"/>
      <c r="G118" s="143"/>
      <c r="H118" s="143"/>
      <c r="I118" s="159"/>
      <c r="J118" s="159"/>
      <c r="K118" s="159"/>
      <c r="L118" s="427"/>
      <c r="M118" s="159"/>
      <c r="N118" s="143"/>
      <c r="O118" s="159"/>
      <c r="P118" s="427"/>
      <c r="Q118" s="427"/>
      <c r="R118" s="428"/>
      <c r="S118" s="143"/>
      <c r="T118" s="143"/>
      <c r="U118" s="143"/>
      <c r="V118" s="143"/>
      <c r="W118" s="143"/>
      <c r="X118" s="143"/>
      <c r="Y118" s="143"/>
      <c r="Z118" s="143"/>
      <c r="AA118" s="143"/>
    </row>
    <row r="119" spans="1:27">
      <c r="A119" s="159"/>
      <c r="B119" s="143"/>
      <c r="C119" s="143"/>
      <c r="D119" s="159"/>
      <c r="E119" s="143"/>
      <c r="F119" s="159"/>
      <c r="G119" s="143"/>
      <c r="H119" s="143"/>
      <c r="I119" s="159"/>
      <c r="J119" s="159"/>
      <c r="K119" s="159"/>
      <c r="L119" s="427"/>
      <c r="M119" s="159"/>
      <c r="N119" s="143"/>
      <c r="O119" s="159"/>
      <c r="P119" s="427"/>
      <c r="Q119" s="427"/>
      <c r="R119" s="428"/>
      <c r="S119" s="143"/>
      <c r="T119" s="143"/>
      <c r="U119" s="143"/>
      <c r="V119" s="143"/>
      <c r="W119" s="143"/>
      <c r="X119" s="143"/>
      <c r="Y119" s="143"/>
      <c r="Z119" s="143"/>
      <c r="AA119" s="143"/>
    </row>
    <row r="120" spans="1:27">
      <c r="A120" s="159"/>
      <c r="B120" s="143"/>
      <c r="C120" s="143"/>
      <c r="D120" s="159"/>
      <c r="E120" s="143"/>
      <c r="F120" s="159"/>
      <c r="G120" s="143"/>
      <c r="H120" s="143"/>
      <c r="I120" s="159"/>
      <c r="J120" s="159"/>
      <c r="K120" s="159"/>
      <c r="L120" s="427"/>
      <c r="M120" s="159"/>
      <c r="N120" s="143"/>
      <c r="O120" s="159"/>
      <c r="P120" s="427"/>
      <c r="Q120" s="427"/>
      <c r="R120" s="428"/>
      <c r="S120" s="143"/>
      <c r="T120" s="143"/>
      <c r="U120" s="143"/>
      <c r="V120" s="143"/>
      <c r="W120" s="143"/>
      <c r="X120" s="143"/>
      <c r="Y120" s="143"/>
      <c r="Z120" s="143"/>
      <c r="AA120" s="143"/>
    </row>
    <row r="121" spans="1:27">
      <c r="A121" s="159"/>
      <c r="B121" s="143"/>
      <c r="C121" s="143"/>
      <c r="D121" s="159"/>
      <c r="E121" s="143"/>
      <c r="F121" s="159"/>
      <c r="G121" s="143"/>
      <c r="H121" s="143"/>
      <c r="I121" s="159"/>
      <c r="J121" s="159"/>
      <c r="K121" s="159"/>
      <c r="L121" s="427"/>
      <c r="M121" s="159"/>
      <c r="N121" s="143"/>
      <c r="O121" s="159"/>
      <c r="P121" s="427"/>
      <c r="Q121" s="427"/>
      <c r="R121" s="428"/>
      <c r="S121" s="143"/>
      <c r="T121" s="143"/>
      <c r="U121" s="143"/>
      <c r="V121" s="143"/>
      <c r="W121" s="143"/>
      <c r="X121" s="143"/>
      <c r="Y121" s="143"/>
      <c r="Z121" s="143"/>
      <c r="AA121" s="143"/>
    </row>
    <row r="122" spans="1:27">
      <c r="A122" s="159"/>
      <c r="B122" s="143"/>
      <c r="C122" s="143"/>
      <c r="D122" s="159"/>
      <c r="E122" s="143"/>
      <c r="F122" s="159"/>
      <c r="G122" s="143"/>
      <c r="H122" s="143"/>
      <c r="I122" s="159"/>
      <c r="J122" s="159"/>
      <c r="K122" s="159"/>
      <c r="L122" s="427"/>
      <c r="M122" s="159"/>
      <c r="N122" s="143"/>
      <c r="O122" s="159"/>
      <c r="P122" s="427"/>
      <c r="Q122" s="427"/>
      <c r="R122" s="428"/>
      <c r="S122" s="143"/>
      <c r="T122" s="143"/>
      <c r="U122" s="143"/>
      <c r="V122" s="143"/>
      <c r="W122" s="143"/>
      <c r="X122" s="143"/>
      <c r="Y122" s="143"/>
      <c r="Z122" s="143"/>
      <c r="AA122" s="143"/>
    </row>
    <row r="123" spans="1:27">
      <c r="A123" s="159"/>
      <c r="B123" s="143"/>
      <c r="C123" s="143"/>
      <c r="D123" s="159"/>
      <c r="E123" s="143"/>
      <c r="F123" s="159"/>
      <c r="G123" s="143"/>
      <c r="H123" s="143"/>
      <c r="I123" s="159"/>
      <c r="J123" s="159"/>
      <c r="K123" s="159"/>
      <c r="L123" s="427"/>
      <c r="M123" s="159"/>
      <c r="N123" s="143"/>
      <c r="O123" s="159"/>
      <c r="P123" s="427"/>
      <c r="Q123" s="427"/>
      <c r="R123" s="428"/>
      <c r="S123" s="143"/>
      <c r="T123" s="143"/>
      <c r="U123" s="143"/>
      <c r="V123" s="143"/>
      <c r="W123" s="143"/>
      <c r="X123" s="143"/>
      <c r="Y123" s="143"/>
      <c r="Z123" s="143"/>
      <c r="AA123" s="143"/>
    </row>
    <row r="124" spans="1:27">
      <c r="A124" s="159"/>
      <c r="B124" s="143"/>
      <c r="C124" s="143"/>
      <c r="D124" s="159"/>
      <c r="E124" s="143"/>
      <c r="F124" s="159"/>
      <c r="G124" s="143"/>
      <c r="H124" s="143"/>
      <c r="I124" s="159"/>
      <c r="J124" s="159"/>
      <c r="K124" s="159"/>
      <c r="L124" s="427"/>
      <c r="M124" s="159"/>
      <c r="N124" s="143"/>
      <c r="O124" s="159"/>
      <c r="P124" s="427"/>
      <c r="Q124" s="427"/>
      <c r="R124" s="428"/>
      <c r="S124" s="143"/>
      <c r="T124" s="143"/>
      <c r="U124" s="143"/>
      <c r="V124" s="143"/>
      <c r="W124" s="143"/>
      <c r="X124" s="143"/>
      <c r="Y124" s="143"/>
      <c r="Z124" s="143"/>
      <c r="AA124" s="143"/>
    </row>
    <row r="125" spans="1:27">
      <c r="A125" s="159"/>
      <c r="B125" s="143"/>
      <c r="C125" s="143"/>
      <c r="D125" s="159"/>
      <c r="E125" s="143"/>
      <c r="F125" s="159"/>
      <c r="G125" s="143"/>
      <c r="H125" s="143"/>
      <c r="I125" s="159"/>
      <c r="J125" s="159"/>
      <c r="K125" s="159"/>
      <c r="L125" s="427"/>
      <c r="M125" s="159"/>
      <c r="N125" s="143"/>
      <c r="O125" s="159"/>
      <c r="P125" s="427"/>
      <c r="Q125" s="427"/>
      <c r="R125" s="428"/>
      <c r="S125" s="143"/>
      <c r="T125" s="143"/>
      <c r="U125" s="143"/>
      <c r="V125" s="143"/>
      <c r="W125" s="143"/>
      <c r="X125" s="143"/>
      <c r="Y125" s="143"/>
      <c r="Z125" s="143"/>
      <c r="AA125" s="143"/>
    </row>
    <row r="126" spans="1:27">
      <c r="A126" s="159"/>
      <c r="B126" s="143"/>
      <c r="C126" s="143"/>
      <c r="D126" s="159"/>
      <c r="E126" s="143"/>
      <c r="F126" s="159"/>
      <c r="G126" s="143"/>
      <c r="H126" s="143"/>
      <c r="I126" s="159"/>
      <c r="J126" s="159"/>
      <c r="K126" s="159"/>
      <c r="L126" s="427"/>
      <c r="M126" s="159"/>
      <c r="N126" s="143"/>
      <c r="O126" s="159"/>
      <c r="P126" s="427"/>
      <c r="Q126" s="427"/>
      <c r="R126" s="428"/>
      <c r="S126" s="143"/>
      <c r="T126" s="143"/>
      <c r="U126" s="143"/>
      <c r="V126" s="143"/>
      <c r="W126" s="143"/>
      <c r="X126" s="143"/>
      <c r="Y126" s="143"/>
      <c r="Z126" s="143"/>
      <c r="AA126" s="143"/>
    </row>
    <row r="127" spans="1:27">
      <c r="A127" s="159"/>
      <c r="B127" s="143"/>
      <c r="C127" s="143"/>
      <c r="D127" s="159"/>
      <c r="E127" s="143"/>
      <c r="F127" s="159"/>
      <c r="G127" s="143"/>
      <c r="H127" s="143"/>
      <c r="I127" s="159"/>
      <c r="J127" s="159"/>
      <c r="K127" s="159"/>
      <c r="L127" s="427"/>
      <c r="M127" s="159"/>
      <c r="N127" s="143"/>
      <c r="O127" s="159"/>
      <c r="P127" s="427"/>
      <c r="Q127" s="427"/>
      <c r="R127" s="428"/>
      <c r="S127" s="143"/>
      <c r="T127" s="143"/>
      <c r="U127" s="143"/>
      <c r="V127" s="143"/>
      <c r="W127" s="143"/>
      <c r="X127" s="143"/>
      <c r="Y127" s="143"/>
      <c r="Z127" s="143"/>
      <c r="AA127" s="143"/>
    </row>
    <row r="128" spans="1:27">
      <c r="A128" s="159"/>
      <c r="B128" s="143"/>
      <c r="C128" s="143"/>
      <c r="D128" s="159"/>
      <c r="E128" s="143"/>
      <c r="F128" s="159"/>
      <c r="G128" s="143"/>
      <c r="H128" s="143"/>
      <c r="I128" s="159"/>
      <c r="J128" s="159"/>
      <c r="K128" s="159"/>
      <c r="L128" s="427"/>
      <c r="M128" s="159"/>
      <c r="N128" s="143"/>
      <c r="O128" s="159"/>
      <c r="P128" s="427"/>
      <c r="Q128" s="427"/>
      <c r="R128" s="428"/>
      <c r="S128" s="143"/>
      <c r="T128" s="143"/>
      <c r="U128" s="143"/>
      <c r="V128" s="143"/>
      <c r="W128" s="143"/>
      <c r="X128" s="143"/>
      <c r="Y128" s="143"/>
      <c r="Z128" s="143"/>
      <c r="AA128" s="143"/>
    </row>
    <row r="129" spans="1:27">
      <c r="A129" s="159"/>
      <c r="B129" s="143"/>
      <c r="C129" s="143"/>
      <c r="D129" s="159"/>
      <c r="E129" s="143"/>
      <c r="F129" s="159"/>
      <c r="G129" s="143"/>
      <c r="H129" s="143"/>
      <c r="I129" s="159"/>
      <c r="J129" s="159"/>
      <c r="K129" s="159"/>
      <c r="L129" s="427"/>
      <c r="M129" s="159"/>
      <c r="N129" s="143"/>
      <c r="O129" s="159"/>
      <c r="P129" s="427"/>
      <c r="Q129" s="427"/>
      <c r="R129" s="428"/>
      <c r="S129" s="143"/>
      <c r="T129" s="143"/>
      <c r="U129" s="143"/>
      <c r="V129" s="143"/>
      <c r="W129" s="143"/>
      <c r="X129" s="143"/>
      <c r="Y129" s="143"/>
      <c r="Z129" s="143"/>
      <c r="AA129" s="143"/>
    </row>
    <row r="130" spans="1:27">
      <c r="A130" s="159"/>
      <c r="B130" s="143"/>
      <c r="C130" s="143"/>
      <c r="D130" s="159"/>
      <c r="E130" s="143"/>
      <c r="F130" s="159"/>
      <c r="G130" s="143"/>
      <c r="H130" s="143"/>
      <c r="I130" s="159"/>
      <c r="J130" s="159"/>
      <c r="K130" s="159"/>
      <c r="L130" s="427"/>
      <c r="M130" s="159"/>
      <c r="N130" s="143"/>
      <c r="O130" s="159"/>
      <c r="P130" s="427"/>
      <c r="Q130" s="427"/>
      <c r="R130" s="428"/>
      <c r="S130" s="143"/>
      <c r="T130" s="143"/>
      <c r="U130" s="143"/>
      <c r="V130" s="143"/>
      <c r="W130" s="143"/>
      <c r="X130" s="143"/>
      <c r="Y130" s="143"/>
      <c r="Z130" s="143"/>
      <c r="AA130" s="143"/>
    </row>
    <row r="131" spans="1:27">
      <c r="A131" s="159"/>
      <c r="B131" s="143"/>
      <c r="C131" s="143"/>
      <c r="D131" s="159"/>
      <c r="E131" s="143"/>
      <c r="F131" s="159"/>
      <c r="G131" s="143"/>
      <c r="H131" s="143"/>
      <c r="I131" s="159"/>
      <c r="J131" s="159"/>
      <c r="K131" s="159"/>
      <c r="L131" s="427"/>
      <c r="M131" s="159"/>
      <c r="N131" s="143"/>
      <c r="O131" s="159"/>
      <c r="P131" s="427"/>
      <c r="Q131" s="427"/>
      <c r="R131" s="428"/>
      <c r="S131" s="143"/>
      <c r="T131" s="143"/>
      <c r="U131" s="143"/>
      <c r="V131" s="143"/>
      <c r="W131" s="143"/>
      <c r="X131" s="143"/>
      <c r="Y131" s="143"/>
      <c r="Z131" s="143"/>
      <c r="AA131" s="143"/>
    </row>
    <row r="132" spans="1:27">
      <c r="A132" s="159"/>
      <c r="B132" s="143"/>
      <c r="C132" s="143"/>
      <c r="D132" s="159"/>
      <c r="E132" s="143"/>
      <c r="F132" s="159"/>
      <c r="G132" s="143"/>
      <c r="H132" s="143"/>
      <c r="I132" s="159"/>
      <c r="J132" s="159"/>
      <c r="K132" s="159"/>
      <c r="L132" s="427"/>
      <c r="M132" s="159"/>
      <c r="N132" s="143"/>
      <c r="O132" s="159"/>
      <c r="P132" s="427"/>
      <c r="Q132" s="427"/>
      <c r="R132" s="428"/>
      <c r="S132" s="143"/>
      <c r="T132" s="143"/>
      <c r="U132" s="143"/>
      <c r="V132" s="143"/>
      <c r="W132" s="143"/>
      <c r="X132" s="143"/>
      <c r="Y132" s="143"/>
      <c r="Z132" s="143"/>
      <c r="AA132" s="143"/>
    </row>
    <row r="133" spans="1:27">
      <c r="A133" s="159"/>
      <c r="B133" s="143"/>
      <c r="C133" s="143"/>
      <c r="D133" s="159"/>
      <c r="E133" s="143"/>
      <c r="F133" s="159"/>
      <c r="G133" s="143"/>
      <c r="H133" s="143"/>
      <c r="I133" s="159"/>
      <c r="J133" s="159"/>
      <c r="K133" s="159"/>
      <c r="L133" s="427"/>
      <c r="M133" s="159"/>
      <c r="N133" s="143"/>
      <c r="O133" s="159"/>
      <c r="P133" s="427"/>
      <c r="Q133" s="427"/>
      <c r="R133" s="428"/>
      <c r="S133" s="143"/>
      <c r="T133" s="143"/>
      <c r="U133" s="143"/>
      <c r="V133" s="143"/>
      <c r="W133" s="143"/>
      <c r="X133" s="143"/>
      <c r="Y133" s="143"/>
      <c r="Z133" s="143"/>
      <c r="AA133" s="143"/>
    </row>
    <row r="134" spans="1:27">
      <c r="A134" s="159"/>
      <c r="B134" s="143"/>
      <c r="C134" s="143"/>
      <c r="D134" s="159"/>
      <c r="E134" s="143"/>
      <c r="F134" s="159"/>
      <c r="G134" s="143"/>
      <c r="H134" s="143"/>
      <c r="I134" s="159"/>
      <c r="J134" s="159"/>
      <c r="K134" s="159"/>
      <c r="L134" s="427"/>
      <c r="M134" s="159"/>
      <c r="N134" s="143"/>
      <c r="O134" s="159"/>
      <c r="P134" s="427"/>
      <c r="Q134" s="427"/>
      <c r="R134" s="428"/>
      <c r="S134" s="143"/>
      <c r="T134" s="143"/>
      <c r="U134" s="143"/>
      <c r="V134" s="143"/>
      <c r="W134" s="143"/>
      <c r="X134" s="143"/>
      <c r="Y134" s="143"/>
      <c r="Z134" s="143"/>
      <c r="AA134" s="143"/>
    </row>
    <row r="135" spans="1:27">
      <c r="A135" s="159"/>
      <c r="B135" s="143"/>
      <c r="C135" s="143"/>
      <c r="D135" s="159"/>
      <c r="E135" s="143"/>
      <c r="F135" s="159"/>
      <c r="G135" s="143"/>
      <c r="H135" s="143"/>
      <c r="I135" s="159"/>
      <c r="J135" s="159"/>
      <c r="K135" s="159"/>
      <c r="L135" s="427"/>
      <c r="M135" s="159"/>
      <c r="N135" s="143"/>
      <c r="O135" s="159"/>
      <c r="P135" s="427"/>
      <c r="Q135" s="427"/>
      <c r="R135" s="428"/>
      <c r="S135" s="143"/>
      <c r="T135" s="143"/>
      <c r="U135" s="143"/>
      <c r="V135" s="143"/>
      <c r="W135" s="143"/>
      <c r="X135" s="143"/>
      <c r="Y135" s="143"/>
      <c r="Z135" s="143"/>
      <c r="AA135" s="143"/>
    </row>
    <row r="136" spans="1:27">
      <c r="A136" s="159"/>
      <c r="B136" s="143"/>
      <c r="C136" s="143"/>
      <c r="D136" s="159"/>
      <c r="E136" s="143"/>
      <c r="F136" s="159"/>
      <c r="G136" s="143"/>
      <c r="H136" s="143"/>
      <c r="I136" s="159"/>
      <c r="J136" s="159"/>
      <c r="K136" s="159"/>
      <c r="L136" s="427"/>
      <c r="M136" s="159"/>
      <c r="N136" s="143"/>
      <c r="O136" s="159"/>
      <c r="P136" s="427"/>
      <c r="Q136" s="427"/>
      <c r="R136" s="428"/>
      <c r="S136" s="143"/>
      <c r="T136" s="143"/>
      <c r="U136" s="143"/>
      <c r="V136" s="143"/>
      <c r="W136" s="143"/>
      <c r="X136" s="143"/>
      <c r="Y136" s="143"/>
      <c r="Z136" s="143"/>
      <c r="AA136" s="143"/>
    </row>
    <row r="137" spans="1:27">
      <c r="A137" s="159"/>
      <c r="B137" s="143"/>
      <c r="C137" s="143"/>
      <c r="D137" s="159"/>
      <c r="E137" s="143"/>
      <c r="F137" s="159"/>
      <c r="G137" s="143"/>
      <c r="H137" s="143"/>
      <c r="I137" s="159"/>
      <c r="J137" s="159"/>
      <c r="K137" s="159"/>
      <c r="L137" s="427"/>
      <c r="M137" s="159"/>
      <c r="N137" s="143"/>
      <c r="O137" s="159"/>
      <c r="P137" s="427"/>
      <c r="Q137" s="427"/>
      <c r="R137" s="428"/>
      <c r="S137" s="143"/>
      <c r="T137" s="143"/>
      <c r="U137" s="143"/>
      <c r="V137" s="143"/>
      <c r="W137" s="143"/>
      <c r="X137" s="143"/>
      <c r="Y137" s="143"/>
      <c r="Z137" s="143"/>
      <c r="AA137" s="143"/>
    </row>
    <row r="138" spans="1:27">
      <c r="A138" s="159"/>
      <c r="B138" s="143"/>
      <c r="C138" s="143"/>
      <c r="D138" s="159"/>
      <c r="E138" s="143"/>
      <c r="F138" s="159"/>
      <c r="G138" s="143"/>
      <c r="H138" s="143"/>
      <c r="I138" s="159"/>
      <c r="J138" s="159"/>
      <c r="K138" s="159"/>
      <c r="L138" s="427"/>
      <c r="M138" s="159"/>
      <c r="N138" s="143"/>
      <c r="O138" s="159"/>
      <c r="P138" s="427"/>
      <c r="Q138" s="427"/>
      <c r="R138" s="428"/>
      <c r="S138" s="143"/>
      <c r="T138" s="143"/>
      <c r="U138" s="143"/>
      <c r="V138" s="143"/>
      <c r="W138" s="143"/>
      <c r="X138" s="143"/>
      <c r="Y138" s="143"/>
      <c r="Z138" s="143"/>
      <c r="AA138" s="143"/>
    </row>
    <row r="139" spans="1:27">
      <c r="A139" s="159"/>
      <c r="B139" s="143"/>
      <c r="C139" s="143"/>
      <c r="D139" s="159"/>
      <c r="E139" s="143"/>
      <c r="F139" s="159"/>
      <c r="G139" s="143"/>
      <c r="H139" s="143"/>
      <c r="I139" s="159"/>
      <c r="J139" s="159"/>
      <c r="K139" s="159"/>
      <c r="L139" s="427"/>
      <c r="M139" s="159"/>
      <c r="N139" s="143"/>
      <c r="O139" s="159"/>
      <c r="P139" s="427"/>
      <c r="Q139" s="427"/>
      <c r="R139" s="428"/>
      <c r="S139" s="143"/>
      <c r="T139" s="143"/>
      <c r="U139" s="143"/>
      <c r="V139" s="143"/>
      <c r="W139" s="143"/>
      <c r="X139" s="143"/>
      <c r="Y139" s="143"/>
      <c r="Z139" s="143"/>
      <c r="AA139" s="143"/>
    </row>
    <row r="140" spans="1:27">
      <c r="A140" s="159"/>
      <c r="B140" s="143"/>
      <c r="C140" s="143"/>
      <c r="D140" s="159"/>
      <c r="E140" s="143"/>
      <c r="F140" s="159"/>
      <c r="G140" s="143"/>
      <c r="H140" s="143"/>
      <c r="I140" s="159"/>
      <c r="J140" s="159"/>
      <c r="K140" s="159"/>
      <c r="L140" s="427"/>
      <c r="M140" s="159"/>
      <c r="N140" s="143"/>
      <c r="O140" s="159"/>
      <c r="P140" s="427"/>
      <c r="Q140" s="427"/>
      <c r="R140" s="428"/>
      <c r="S140" s="143"/>
      <c r="T140" s="143"/>
      <c r="U140" s="143"/>
      <c r="V140" s="143"/>
      <c r="W140" s="143"/>
      <c r="X140" s="143"/>
      <c r="Y140" s="143"/>
      <c r="Z140" s="143"/>
      <c r="AA140" s="143"/>
    </row>
    <row r="141" spans="1:27">
      <c r="A141" s="159"/>
      <c r="B141" s="143"/>
      <c r="C141" s="143"/>
      <c r="D141" s="159"/>
      <c r="E141" s="143"/>
      <c r="F141" s="159"/>
      <c r="G141" s="143"/>
      <c r="H141" s="143"/>
      <c r="I141" s="159"/>
      <c r="J141" s="159"/>
      <c r="K141" s="159"/>
      <c r="L141" s="427"/>
      <c r="M141" s="159"/>
      <c r="N141" s="143"/>
      <c r="O141" s="159"/>
      <c r="P141" s="427"/>
      <c r="Q141" s="427"/>
      <c r="R141" s="428"/>
      <c r="S141" s="143"/>
      <c r="T141" s="143"/>
      <c r="U141" s="143"/>
      <c r="V141" s="143"/>
      <c r="W141" s="143"/>
      <c r="X141" s="143"/>
      <c r="Y141" s="143"/>
      <c r="Z141" s="143"/>
      <c r="AA141" s="143"/>
    </row>
    <row r="142" spans="1:27">
      <c r="A142" s="159"/>
      <c r="B142" s="143"/>
      <c r="C142" s="143"/>
      <c r="D142" s="159"/>
      <c r="E142" s="143"/>
      <c r="F142" s="159"/>
      <c r="G142" s="143"/>
      <c r="H142" s="143"/>
      <c r="I142" s="159"/>
      <c r="J142" s="159"/>
      <c r="K142" s="159"/>
      <c r="L142" s="427"/>
      <c r="M142" s="159"/>
      <c r="N142" s="143"/>
      <c r="O142" s="159"/>
      <c r="P142" s="427"/>
      <c r="Q142" s="427"/>
      <c r="R142" s="428"/>
      <c r="S142" s="143"/>
      <c r="T142" s="143"/>
      <c r="U142" s="143"/>
      <c r="V142" s="143"/>
      <c r="W142" s="143"/>
      <c r="X142" s="143"/>
      <c r="Y142" s="143"/>
      <c r="Z142" s="143"/>
      <c r="AA142" s="143"/>
    </row>
    <row r="143" spans="1:27">
      <c r="A143" s="159"/>
      <c r="B143" s="143"/>
      <c r="C143" s="143"/>
      <c r="D143" s="159"/>
      <c r="E143" s="143"/>
      <c r="F143" s="159"/>
      <c r="G143" s="143"/>
      <c r="H143" s="143"/>
      <c r="I143" s="159"/>
      <c r="J143" s="159"/>
      <c r="K143" s="159"/>
      <c r="L143" s="427"/>
      <c r="M143" s="159"/>
      <c r="N143" s="143"/>
      <c r="O143" s="159"/>
      <c r="P143" s="427"/>
      <c r="Q143" s="427"/>
      <c r="R143" s="428"/>
      <c r="S143" s="143"/>
      <c r="T143" s="143"/>
      <c r="U143" s="143"/>
      <c r="V143" s="143"/>
      <c r="W143" s="143"/>
      <c r="X143" s="143"/>
      <c r="Y143" s="143"/>
      <c r="Z143" s="143"/>
      <c r="AA143" s="143"/>
    </row>
    <row r="144" spans="1:27">
      <c r="A144" s="159"/>
      <c r="B144" s="143"/>
      <c r="C144" s="143"/>
      <c r="D144" s="159"/>
      <c r="E144" s="143"/>
      <c r="F144" s="159"/>
      <c r="G144" s="143"/>
      <c r="H144" s="143"/>
      <c r="I144" s="159"/>
      <c r="J144" s="159"/>
      <c r="K144" s="159"/>
      <c r="L144" s="427"/>
      <c r="M144" s="159"/>
      <c r="N144" s="143"/>
      <c r="O144" s="159"/>
      <c r="P144" s="427"/>
      <c r="Q144" s="427"/>
      <c r="R144" s="428"/>
      <c r="S144" s="143"/>
      <c r="T144" s="143"/>
      <c r="U144" s="143"/>
      <c r="V144" s="143"/>
      <c r="W144" s="143"/>
      <c r="X144" s="143"/>
      <c r="Y144" s="143"/>
      <c r="Z144" s="143"/>
      <c r="AA144" s="143"/>
    </row>
    <row r="145" spans="1:27">
      <c r="A145" s="159"/>
      <c r="B145" s="143"/>
      <c r="C145" s="143"/>
      <c r="D145" s="159"/>
      <c r="E145" s="143"/>
      <c r="F145" s="159"/>
      <c r="G145" s="143"/>
      <c r="H145" s="143"/>
      <c r="I145" s="159"/>
      <c r="J145" s="159"/>
      <c r="K145" s="159"/>
      <c r="L145" s="427"/>
      <c r="M145" s="159"/>
      <c r="N145" s="143"/>
      <c r="O145" s="159"/>
      <c r="P145" s="427"/>
      <c r="Q145" s="427"/>
      <c r="R145" s="428"/>
      <c r="S145" s="143"/>
      <c r="T145" s="143"/>
      <c r="U145" s="143"/>
      <c r="V145" s="143"/>
      <c r="W145" s="143"/>
      <c r="X145" s="143"/>
      <c r="Y145" s="143"/>
      <c r="Z145" s="143"/>
      <c r="AA145" s="143"/>
    </row>
    <row r="146" spans="1:27">
      <c r="A146" s="159"/>
      <c r="B146" s="143"/>
      <c r="C146" s="143"/>
      <c r="D146" s="159"/>
      <c r="E146" s="143"/>
      <c r="F146" s="159"/>
      <c r="G146" s="143"/>
      <c r="H146" s="143"/>
      <c r="I146" s="159"/>
      <c r="J146" s="159"/>
      <c r="K146" s="159"/>
      <c r="L146" s="427"/>
      <c r="M146" s="159"/>
      <c r="N146" s="143"/>
      <c r="O146" s="159"/>
      <c r="P146" s="427"/>
      <c r="Q146" s="427"/>
      <c r="R146" s="428"/>
      <c r="S146" s="143"/>
      <c r="T146" s="143"/>
      <c r="U146" s="143"/>
      <c r="V146" s="143"/>
      <c r="W146" s="143"/>
      <c r="X146" s="143"/>
      <c r="Y146" s="143"/>
      <c r="Z146" s="143"/>
      <c r="AA146" s="143"/>
    </row>
    <row r="147" spans="1:27">
      <c r="A147" s="159"/>
      <c r="B147" s="143"/>
      <c r="C147" s="143"/>
      <c r="D147" s="159"/>
      <c r="E147" s="143"/>
      <c r="F147" s="159"/>
      <c r="G147" s="143"/>
      <c r="H147" s="143"/>
      <c r="I147" s="159"/>
      <c r="J147" s="159"/>
      <c r="K147" s="159"/>
      <c r="L147" s="427"/>
      <c r="M147" s="159"/>
      <c r="N147" s="143"/>
      <c r="O147" s="159"/>
      <c r="P147" s="427"/>
      <c r="Q147" s="427"/>
      <c r="R147" s="428"/>
      <c r="S147" s="143"/>
      <c r="T147" s="143"/>
      <c r="U147" s="143"/>
      <c r="V147" s="143"/>
      <c r="W147" s="143"/>
      <c r="X147" s="143"/>
      <c r="Y147" s="143"/>
      <c r="Z147" s="143"/>
      <c r="AA147" s="143"/>
    </row>
    <row r="148" spans="1:27">
      <c r="A148" s="159"/>
      <c r="B148" s="143"/>
      <c r="C148" s="143"/>
      <c r="D148" s="159"/>
      <c r="E148" s="143"/>
      <c r="F148" s="159"/>
      <c r="G148" s="143"/>
      <c r="H148" s="143"/>
      <c r="I148" s="159"/>
      <c r="J148" s="159"/>
      <c r="K148" s="159"/>
      <c r="L148" s="427"/>
      <c r="M148" s="159"/>
      <c r="N148" s="143"/>
      <c r="O148" s="159"/>
      <c r="P148" s="427"/>
      <c r="Q148" s="427"/>
      <c r="R148" s="428"/>
      <c r="S148" s="143"/>
      <c r="T148" s="143"/>
      <c r="U148" s="143"/>
      <c r="V148" s="143"/>
      <c r="W148" s="143"/>
      <c r="X148" s="143"/>
      <c r="Y148" s="143"/>
      <c r="Z148" s="143"/>
      <c r="AA148" s="143"/>
    </row>
    <row r="149" spans="1:27">
      <c r="A149" s="159"/>
      <c r="B149" s="143"/>
      <c r="C149" s="143"/>
      <c r="D149" s="159"/>
      <c r="E149" s="143"/>
      <c r="F149" s="159"/>
      <c r="G149" s="143"/>
      <c r="H149" s="143"/>
      <c r="I149" s="159"/>
      <c r="J149" s="159"/>
      <c r="K149" s="159"/>
      <c r="L149" s="427"/>
      <c r="M149" s="159"/>
      <c r="N149" s="143"/>
      <c r="O149" s="159"/>
      <c r="P149" s="427"/>
      <c r="Q149" s="427"/>
      <c r="R149" s="428"/>
      <c r="S149" s="143"/>
      <c r="T149" s="143"/>
      <c r="U149" s="143"/>
      <c r="V149" s="143"/>
      <c r="W149" s="143"/>
      <c r="X149" s="143"/>
      <c r="Y149" s="143"/>
      <c r="Z149" s="143"/>
      <c r="AA149" s="143"/>
    </row>
    <row r="150" spans="1:27">
      <c r="A150" s="159"/>
      <c r="B150" s="143"/>
      <c r="C150" s="143"/>
      <c r="D150" s="159"/>
      <c r="E150" s="143"/>
      <c r="F150" s="159"/>
      <c r="G150" s="143"/>
      <c r="H150" s="143"/>
      <c r="I150" s="159"/>
      <c r="J150" s="159"/>
      <c r="K150" s="159"/>
      <c r="L150" s="427"/>
      <c r="M150" s="159"/>
      <c r="N150" s="143"/>
      <c r="O150" s="159"/>
      <c r="P150" s="427"/>
      <c r="Q150" s="427"/>
      <c r="R150" s="428"/>
      <c r="S150" s="143"/>
      <c r="T150" s="143"/>
      <c r="U150" s="143"/>
      <c r="V150" s="143"/>
      <c r="W150" s="143"/>
      <c r="X150" s="143"/>
      <c r="Y150" s="143"/>
      <c r="Z150" s="143"/>
      <c r="AA150" s="143"/>
    </row>
    <row r="151" spans="1:27">
      <c r="A151" s="159"/>
      <c r="B151" s="143"/>
      <c r="C151" s="143"/>
      <c r="D151" s="159"/>
      <c r="E151" s="143"/>
      <c r="F151" s="159"/>
      <c r="G151" s="143"/>
      <c r="H151" s="143"/>
      <c r="I151" s="159"/>
      <c r="J151" s="159"/>
      <c r="K151" s="159"/>
      <c r="L151" s="427"/>
      <c r="M151" s="159"/>
      <c r="N151" s="143"/>
      <c r="O151" s="159"/>
      <c r="P151" s="427"/>
      <c r="Q151" s="427"/>
      <c r="R151" s="428"/>
      <c r="S151" s="143"/>
      <c r="T151" s="143"/>
      <c r="U151" s="143"/>
      <c r="V151" s="143"/>
      <c r="W151" s="143"/>
      <c r="X151" s="143"/>
      <c r="Y151" s="143"/>
      <c r="Z151" s="143"/>
      <c r="AA151" s="143"/>
    </row>
    <row r="152" spans="1:27">
      <c r="A152" s="159"/>
      <c r="B152" s="143"/>
      <c r="C152" s="143"/>
      <c r="D152" s="159"/>
      <c r="E152" s="143"/>
      <c r="F152" s="159"/>
      <c r="G152" s="143"/>
      <c r="H152" s="143"/>
      <c r="I152" s="159"/>
      <c r="J152" s="159"/>
      <c r="K152" s="159"/>
      <c r="L152" s="427"/>
      <c r="M152" s="159"/>
      <c r="N152" s="143"/>
      <c r="O152" s="159"/>
      <c r="P152" s="427"/>
      <c r="Q152" s="427"/>
      <c r="R152" s="428"/>
      <c r="S152" s="143"/>
      <c r="T152" s="143"/>
      <c r="U152" s="143"/>
      <c r="V152" s="143"/>
      <c r="W152" s="143"/>
      <c r="X152" s="143"/>
      <c r="Y152" s="143"/>
      <c r="Z152" s="143"/>
      <c r="AA152" s="143"/>
    </row>
    <row r="153" spans="1:27">
      <c r="A153" s="159"/>
      <c r="B153" s="143"/>
      <c r="C153" s="143"/>
      <c r="D153" s="159"/>
      <c r="E153" s="143"/>
      <c r="F153" s="159"/>
      <c r="G153" s="143"/>
      <c r="H153" s="143"/>
      <c r="I153" s="159"/>
      <c r="J153" s="159"/>
      <c r="K153" s="159"/>
      <c r="L153" s="427"/>
      <c r="M153" s="159"/>
      <c r="N153" s="143"/>
      <c r="O153" s="159"/>
      <c r="P153" s="427"/>
      <c r="Q153" s="427"/>
      <c r="R153" s="428"/>
      <c r="S153" s="143"/>
      <c r="T153" s="143"/>
      <c r="U153" s="143"/>
      <c r="V153" s="143"/>
      <c r="W153" s="143"/>
      <c r="X153" s="143"/>
      <c r="Y153" s="143"/>
      <c r="Z153" s="143"/>
      <c r="AA153" s="143"/>
    </row>
    <row r="154" spans="1:27">
      <c r="A154" s="159"/>
      <c r="B154" s="143"/>
      <c r="C154" s="143"/>
      <c r="D154" s="159"/>
      <c r="E154" s="143"/>
      <c r="F154" s="159"/>
      <c r="G154" s="143"/>
      <c r="H154" s="143"/>
      <c r="I154" s="159"/>
      <c r="J154" s="159"/>
      <c r="K154" s="159"/>
      <c r="L154" s="427"/>
      <c r="M154" s="159"/>
      <c r="N154" s="143"/>
      <c r="O154" s="159"/>
      <c r="P154" s="427"/>
      <c r="Q154" s="427"/>
      <c r="R154" s="428"/>
      <c r="S154" s="143"/>
      <c r="T154" s="143"/>
      <c r="U154" s="143"/>
      <c r="V154" s="143"/>
      <c r="W154" s="143"/>
      <c r="X154" s="143"/>
      <c r="Y154" s="143"/>
      <c r="Z154" s="143"/>
      <c r="AA154" s="143"/>
    </row>
    <row r="155" spans="1:27">
      <c r="A155" s="159"/>
      <c r="B155" s="143"/>
      <c r="C155" s="143"/>
      <c r="D155" s="159"/>
      <c r="E155" s="143"/>
      <c r="F155" s="159"/>
      <c r="G155" s="143"/>
      <c r="H155" s="143"/>
      <c r="I155" s="159"/>
      <c r="J155" s="159"/>
      <c r="K155" s="159"/>
      <c r="L155" s="427"/>
      <c r="M155" s="159"/>
      <c r="N155" s="143"/>
      <c r="O155" s="159"/>
      <c r="P155" s="427"/>
      <c r="Q155" s="427"/>
      <c r="R155" s="428"/>
      <c r="S155" s="143"/>
      <c r="T155" s="143"/>
      <c r="U155" s="143"/>
      <c r="V155" s="143"/>
      <c r="W155" s="143"/>
      <c r="X155" s="143"/>
      <c r="Y155" s="143"/>
      <c r="Z155" s="143"/>
      <c r="AA155" s="143"/>
    </row>
    <row r="156" spans="1:27">
      <c r="A156" s="159"/>
      <c r="B156" s="143"/>
      <c r="C156" s="143"/>
      <c r="D156" s="159"/>
      <c r="E156" s="143"/>
      <c r="F156" s="159"/>
      <c r="G156" s="143"/>
      <c r="H156" s="143"/>
      <c r="I156" s="159"/>
      <c r="J156" s="159"/>
      <c r="K156" s="159"/>
      <c r="L156" s="427"/>
      <c r="M156" s="159"/>
      <c r="N156" s="143"/>
      <c r="O156" s="159"/>
      <c r="P156" s="427"/>
      <c r="Q156" s="427"/>
      <c r="R156" s="428"/>
      <c r="S156" s="143"/>
      <c r="T156" s="143"/>
      <c r="U156" s="143"/>
      <c r="V156" s="143"/>
      <c r="W156" s="143"/>
      <c r="X156" s="143"/>
      <c r="Y156" s="143"/>
      <c r="Z156" s="143"/>
      <c r="AA156" s="143"/>
    </row>
    <row r="157" spans="1:27">
      <c r="A157" s="159"/>
      <c r="B157" s="143"/>
      <c r="C157" s="143"/>
      <c r="D157" s="159"/>
      <c r="E157" s="143"/>
      <c r="F157" s="159"/>
      <c r="G157" s="143"/>
      <c r="H157" s="143"/>
      <c r="I157" s="159"/>
      <c r="J157" s="159"/>
      <c r="K157" s="159"/>
      <c r="L157" s="427"/>
      <c r="M157" s="159"/>
      <c r="N157" s="143"/>
      <c r="O157" s="159"/>
      <c r="P157" s="427"/>
      <c r="Q157" s="427"/>
      <c r="R157" s="428"/>
      <c r="S157" s="143"/>
      <c r="T157" s="143"/>
      <c r="U157" s="143"/>
      <c r="V157" s="143"/>
      <c r="W157" s="143"/>
      <c r="X157" s="143"/>
      <c r="Y157" s="143"/>
      <c r="Z157" s="143"/>
      <c r="AA157" s="143"/>
    </row>
    <row r="158" spans="1:27">
      <c r="A158" s="159"/>
      <c r="B158" s="143"/>
      <c r="C158" s="143"/>
      <c r="D158" s="159"/>
      <c r="E158" s="143"/>
      <c r="F158" s="159"/>
      <c r="G158" s="143"/>
      <c r="H158" s="143"/>
      <c r="I158" s="159"/>
      <c r="J158" s="159"/>
      <c r="K158" s="159"/>
      <c r="L158" s="427"/>
      <c r="M158" s="159"/>
      <c r="N158" s="143"/>
      <c r="O158" s="159"/>
      <c r="P158" s="427"/>
      <c r="Q158" s="427"/>
      <c r="R158" s="428"/>
      <c r="S158" s="143"/>
      <c r="T158" s="143"/>
      <c r="U158" s="143"/>
      <c r="V158" s="143"/>
      <c r="W158" s="143"/>
      <c r="X158" s="143"/>
      <c r="Y158" s="143"/>
      <c r="Z158" s="143"/>
      <c r="AA158" s="143"/>
    </row>
    <row r="159" spans="1:27">
      <c r="A159" s="159"/>
      <c r="B159" s="143"/>
      <c r="C159" s="143"/>
      <c r="D159" s="159"/>
      <c r="E159" s="143"/>
      <c r="F159" s="159"/>
      <c r="G159" s="143"/>
      <c r="H159" s="143"/>
      <c r="I159" s="159"/>
      <c r="J159" s="159"/>
      <c r="K159" s="159"/>
      <c r="L159" s="427"/>
      <c r="M159" s="159"/>
      <c r="N159" s="143"/>
      <c r="O159" s="159"/>
      <c r="P159" s="427"/>
      <c r="Q159" s="427"/>
      <c r="R159" s="428"/>
      <c r="S159" s="143"/>
      <c r="T159" s="143"/>
      <c r="U159" s="143"/>
      <c r="V159" s="143"/>
      <c r="W159" s="143"/>
      <c r="X159" s="143"/>
      <c r="Y159" s="143"/>
      <c r="Z159" s="143"/>
      <c r="AA159" s="143"/>
    </row>
    <row r="160" spans="1:27">
      <c r="A160" s="159"/>
      <c r="B160" s="143"/>
      <c r="C160" s="143"/>
      <c r="D160" s="159"/>
      <c r="E160" s="143"/>
      <c r="F160" s="159"/>
      <c r="G160" s="143"/>
      <c r="H160" s="143"/>
      <c r="I160" s="159"/>
      <c r="J160" s="159"/>
      <c r="K160" s="159"/>
      <c r="L160" s="427"/>
      <c r="M160" s="159"/>
      <c r="N160" s="143"/>
      <c r="O160" s="159"/>
      <c r="P160" s="427"/>
      <c r="Q160" s="427"/>
      <c r="R160" s="428"/>
      <c r="S160" s="143"/>
      <c r="T160" s="143"/>
      <c r="U160" s="143"/>
      <c r="V160" s="143"/>
      <c r="W160" s="143"/>
      <c r="X160" s="143"/>
      <c r="Y160" s="143"/>
      <c r="Z160" s="143"/>
      <c r="AA160" s="143"/>
    </row>
    <row r="161" spans="1:27">
      <c r="A161" s="159"/>
      <c r="B161" s="143"/>
      <c r="C161" s="143"/>
      <c r="D161" s="159"/>
      <c r="E161" s="143"/>
      <c r="F161" s="159"/>
      <c r="G161" s="143"/>
      <c r="H161" s="143"/>
      <c r="I161" s="159"/>
      <c r="J161" s="159"/>
      <c r="K161" s="159"/>
      <c r="L161" s="427"/>
      <c r="M161" s="159"/>
      <c r="N161" s="143"/>
      <c r="O161" s="159"/>
      <c r="P161" s="427"/>
      <c r="Q161" s="427"/>
      <c r="R161" s="428"/>
      <c r="S161" s="143"/>
      <c r="T161" s="143"/>
      <c r="U161" s="143"/>
      <c r="V161" s="143"/>
      <c r="W161" s="143"/>
      <c r="X161" s="143"/>
      <c r="Y161" s="143"/>
      <c r="Z161" s="143"/>
      <c r="AA161" s="143"/>
    </row>
    <row r="162" spans="1:27">
      <c r="A162" s="159"/>
      <c r="B162" s="143"/>
      <c r="C162" s="143"/>
      <c r="D162" s="159"/>
      <c r="E162" s="143"/>
      <c r="F162" s="159"/>
      <c r="G162" s="143"/>
      <c r="H162" s="143"/>
      <c r="I162" s="159"/>
      <c r="J162" s="159"/>
      <c r="K162" s="159"/>
      <c r="L162" s="427"/>
      <c r="M162" s="159"/>
      <c r="N162" s="143"/>
      <c r="O162" s="159"/>
      <c r="P162" s="427"/>
      <c r="Q162" s="427"/>
      <c r="R162" s="428"/>
      <c r="S162" s="143"/>
      <c r="T162" s="143"/>
      <c r="U162" s="143"/>
      <c r="V162" s="143"/>
      <c r="W162" s="143"/>
      <c r="X162" s="143"/>
      <c r="Y162" s="143"/>
      <c r="Z162" s="143"/>
      <c r="AA162" s="143"/>
    </row>
    <row r="163" spans="1:27">
      <c r="A163" s="159"/>
      <c r="B163" s="143"/>
      <c r="C163" s="143"/>
      <c r="D163" s="159"/>
      <c r="E163" s="143"/>
      <c r="F163" s="159"/>
      <c r="G163" s="143"/>
      <c r="H163" s="143"/>
      <c r="I163" s="159"/>
      <c r="J163" s="159"/>
      <c r="K163" s="159"/>
      <c r="L163" s="427"/>
      <c r="M163" s="159"/>
      <c r="N163" s="143"/>
      <c r="O163" s="159"/>
      <c r="P163" s="427"/>
      <c r="Q163" s="427"/>
      <c r="R163" s="428"/>
      <c r="S163" s="143"/>
      <c r="T163" s="143"/>
      <c r="U163" s="143"/>
      <c r="V163" s="143"/>
      <c r="W163" s="143"/>
      <c r="X163" s="143"/>
      <c r="Y163" s="143"/>
      <c r="Z163" s="143"/>
      <c r="AA163" s="143"/>
    </row>
    <row r="164" spans="1:27">
      <c r="A164" s="159"/>
      <c r="B164" s="143"/>
      <c r="C164" s="143"/>
      <c r="D164" s="159"/>
      <c r="E164" s="143"/>
      <c r="F164" s="159"/>
      <c r="G164" s="143"/>
      <c r="H164" s="143"/>
      <c r="I164" s="159"/>
      <c r="J164" s="159"/>
      <c r="K164" s="159"/>
      <c r="L164" s="427"/>
      <c r="M164" s="159"/>
      <c r="N164" s="143"/>
      <c r="O164" s="159"/>
      <c r="P164" s="427"/>
      <c r="Q164" s="427"/>
      <c r="R164" s="428"/>
      <c r="S164" s="143"/>
      <c r="T164" s="143"/>
      <c r="U164" s="143"/>
      <c r="V164" s="143"/>
      <c r="W164" s="143"/>
      <c r="X164" s="143"/>
      <c r="Y164" s="143"/>
      <c r="Z164" s="143"/>
      <c r="AA164" s="143"/>
    </row>
    <row r="165" spans="1:27">
      <c r="A165" s="159"/>
      <c r="B165" s="143"/>
      <c r="C165" s="143"/>
      <c r="D165" s="159"/>
      <c r="E165" s="143"/>
      <c r="F165" s="159"/>
      <c r="G165" s="143"/>
      <c r="H165" s="143"/>
      <c r="I165" s="159"/>
      <c r="J165" s="159"/>
      <c r="K165" s="159"/>
      <c r="L165" s="427"/>
      <c r="M165" s="159"/>
      <c r="N165" s="143"/>
      <c r="O165" s="159"/>
      <c r="P165" s="427"/>
      <c r="Q165" s="427"/>
      <c r="R165" s="428"/>
      <c r="S165" s="143"/>
      <c r="T165" s="143"/>
      <c r="U165" s="143"/>
      <c r="V165" s="143"/>
      <c r="W165" s="143"/>
      <c r="X165" s="143"/>
      <c r="Y165" s="143"/>
      <c r="Z165" s="143"/>
      <c r="AA165" s="143"/>
    </row>
    <row r="166" spans="1:27">
      <c r="A166" s="159"/>
      <c r="B166" s="143"/>
      <c r="C166" s="143"/>
      <c r="D166" s="159"/>
      <c r="E166" s="143"/>
      <c r="F166" s="159"/>
      <c r="G166" s="143"/>
      <c r="H166" s="143"/>
      <c r="I166" s="159"/>
      <c r="J166" s="159"/>
      <c r="K166" s="159"/>
      <c r="L166" s="427"/>
      <c r="M166" s="159"/>
      <c r="N166" s="143"/>
      <c r="O166" s="159"/>
      <c r="P166" s="427"/>
      <c r="Q166" s="427"/>
      <c r="R166" s="428"/>
      <c r="S166" s="143"/>
      <c r="T166" s="143"/>
      <c r="U166" s="143"/>
      <c r="V166" s="143"/>
      <c r="W166" s="143"/>
      <c r="X166" s="143"/>
      <c r="Y166" s="143"/>
      <c r="Z166" s="143"/>
      <c r="AA166" s="143"/>
    </row>
    <row r="167" spans="1:27">
      <c r="A167" s="159"/>
      <c r="B167" s="143"/>
      <c r="C167" s="143"/>
      <c r="D167" s="159"/>
      <c r="E167" s="143"/>
      <c r="F167" s="159"/>
      <c r="G167" s="143"/>
      <c r="H167" s="143"/>
      <c r="I167" s="159"/>
      <c r="J167" s="159"/>
      <c r="K167" s="159"/>
      <c r="L167" s="427"/>
      <c r="M167" s="159"/>
      <c r="N167" s="143"/>
      <c r="O167" s="159"/>
      <c r="P167" s="427"/>
      <c r="Q167" s="427"/>
      <c r="R167" s="428"/>
      <c r="S167" s="143"/>
      <c r="T167" s="143"/>
      <c r="U167" s="143"/>
      <c r="V167" s="143"/>
      <c r="W167" s="143"/>
      <c r="X167" s="143"/>
      <c r="Y167" s="143"/>
      <c r="Z167" s="143"/>
      <c r="AA167" s="143"/>
    </row>
    <row r="168" spans="1:27">
      <c r="A168" s="159"/>
      <c r="B168" s="143"/>
      <c r="C168" s="143"/>
      <c r="D168" s="159"/>
      <c r="E168" s="143"/>
      <c r="F168" s="159"/>
      <c r="G168" s="143"/>
      <c r="H168" s="143"/>
      <c r="I168" s="159"/>
      <c r="J168" s="159"/>
      <c r="K168" s="159"/>
      <c r="L168" s="427"/>
      <c r="M168" s="159"/>
      <c r="N168" s="143"/>
      <c r="O168" s="159"/>
      <c r="P168" s="427"/>
      <c r="Q168" s="427"/>
      <c r="R168" s="428"/>
      <c r="S168" s="143"/>
      <c r="T168" s="143"/>
      <c r="U168" s="143"/>
      <c r="V168" s="143"/>
      <c r="W168" s="143"/>
      <c r="X168" s="143"/>
      <c r="Y168" s="143"/>
      <c r="Z168" s="143"/>
      <c r="AA168" s="143"/>
    </row>
    <row r="169" spans="1:27">
      <c r="A169" s="159"/>
      <c r="B169" s="143"/>
      <c r="C169" s="143"/>
      <c r="D169" s="159"/>
      <c r="E169" s="143"/>
      <c r="F169" s="159"/>
      <c r="G169" s="143"/>
      <c r="H169" s="143"/>
      <c r="I169" s="159"/>
      <c r="J169" s="159"/>
      <c r="K169" s="159"/>
      <c r="L169" s="427"/>
      <c r="M169" s="159"/>
      <c r="N169" s="143"/>
      <c r="O169" s="159"/>
      <c r="P169" s="427"/>
      <c r="Q169" s="427"/>
      <c r="R169" s="428"/>
      <c r="S169" s="143"/>
      <c r="T169" s="143"/>
      <c r="U169" s="143"/>
      <c r="V169" s="143"/>
      <c r="W169" s="143"/>
      <c r="X169" s="143"/>
      <c r="Y169" s="143"/>
      <c r="Z169" s="143"/>
      <c r="AA169" s="143"/>
    </row>
    <row r="170" spans="1:27">
      <c r="A170" s="159"/>
      <c r="B170" s="143"/>
      <c r="C170" s="143"/>
      <c r="D170" s="159"/>
      <c r="E170" s="143"/>
      <c r="F170" s="159"/>
      <c r="G170" s="143"/>
      <c r="H170" s="143"/>
      <c r="I170" s="159"/>
      <c r="J170" s="159"/>
      <c r="K170" s="159"/>
      <c r="L170" s="427"/>
      <c r="M170" s="159"/>
      <c r="N170" s="143"/>
      <c r="O170" s="159"/>
      <c r="P170" s="427"/>
      <c r="Q170" s="427"/>
      <c r="R170" s="428"/>
      <c r="S170" s="143"/>
      <c r="T170" s="143"/>
      <c r="U170" s="143"/>
      <c r="V170" s="143"/>
      <c r="W170" s="143"/>
      <c r="X170" s="143"/>
      <c r="Y170" s="143"/>
      <c r="Z170" s="143"/>
      <c r="AA170" s="143"/>
    </row>
    <row r="171" spans="1:27">
      <c r="A171" s="159"/>
      <c r="B171" s="143"/>
      <c r="C171" s="143"/>
      <c r="D171" s="159"/>
      <c r="E171" s="143"/>
      <c r="F171" s="159"/>
      <c r="G171" s="143"/>
      <c r="H171" s="143"/>
      <c r="I171" s="159"/>
      <c r="J171" s="159"/>
      <c r="K171" s="159"/>
      <c r="L171" s="427"/>
      <c r="M171" s="159"/>
      <c r="N171" s="143"/>
      <c r="O171" s="159"/>
      <c r="P171" s="427"/>
      <c r="Q171" s="427"/>
      <c r="R171" s="428"/>
      <c r="S171" s="143"/>
      <c r="T171" s="143"/>
      <c r="U171" s="143"/>
      <c r="V171" s="143"/>
      <c r="W171" s="143"/>
      <c r="X171" s="143"/>
      <c r="Y171" s="143"/>
      <c r="Z171" s="143"/>
      <c r="AA171" s="143"/>
    </row>
    <row r="172" spans="1:27">
      <c r="A172" s="159"/>
      <c r="B172" s="143"/>
      <c r="C172" s="143"/>
      <c r="D172" s="159"/>
      <c r="E172" s="143"/>
      <c r="F172" s="159"/>
      <c r="G172" s="143"/>
      <c r="H172" s="143"/>
      <c r="I172" s="159"/>
      <c r="J172" s="159"/>
      <c r="K172" s="159"/>
      <c r="L172" s="427"/>
      <c r="M172" s="159"/>
      <c r="N172" s="143"/>
      <c r="O172" s="159"/>
      <c r="P172" s="427"/>
      <c r="Q172" s="427"/>
      <c r="R172" s="428"/>
      <c r="S172" s="143"/>
      <c r="T172" s="143"/>
      <c r="U172" s="143"/>
      <c r="V172" s="143"/>
      <c r="W172" s="143"/>
      <c r="X172" s="143"/>
      <c r="Y172" s="143"/>
      <c r="Z172" s="143"/>
      <c r="AA172" s="143"/>
    </row>
    <row r="173" spans="1:27">
      <c r="A173" s="159"/>
      <c r="B173" s="143"/>
      <c r="C173" s="143"/>
      <c r="D173" s="159"/>
      <c r="E173" s="143"/>
      <c r="F173" s="159"/>
      <c r="G173" s="143"/>
      <c r="H173" s="143"/>
      <c r="I173" s="159"/>
      <c r="J173" s="159"/>
      <c r="K173" s="159"/>
      <c r="L173" s="427"/>
      <c r="M173" s="159"/>
      <c r="N173" s="143"/>
      <c r="O173" s="159"/>
      <c r="P173" s="427"/>
      <c r="Q173" s="427"/>
      <c r="R173" s="428"/>
      <c r="S173" s="143"/>
      <c r="T173" s="143"/>
      <c r="U173" s="143"/>
      <c r="V173" s="143"/>
      <c r="W173" s="143"/>
      <c r="X173" s="143"/>
      <c r="Y173" s="143"/>
      <c r="Z173" s="143"/>
      <c r="AA173" s="143"/>
    </row>
    <row r="174" spans="1:27">
      <c r="A174" s="159"/>
      <c r="B174" s="143"/>
      <c r="C174" s="143"/>
      <c r="D174" s="159"/>
      <c r="E174" s="143"/>
      <c r="F174" s="159"/>
      <c r="G174" s="143"/>
      <c r="H174" s="143"/>
      <c r="I174" s="159"/>
      <c r="J174" s="159"/>
      <c r="K174" s="159"/>
      <c r="L174" s="427"/>
      <c r="M174" s="159"/>
      <c r="N174" s="143"/>
      <c r="O174" s="159"/>
      <c r="P174" s="427"/>
      <c r="Q174" s="427"/>
      <c r="R174" s="428"/>
      <c r="S174" s="143"/>
      <c r="T174" s="143"/>
      <c r="U174" s="143"/>
      <c r="V174" s="143"/>
      <c r="W174" s="143"/>
      <c r="X174" s="143"/>
      <c r="Y174" s="143"/>
      <c r="Z174" s="143"/>
      <c r="AA174" s="143"/>
    </row>
    <row r="175" spans="1:27">
      <c r="A175" s="159"/>
      <c r="B175" s="143"/>
      <c r="C175" s="143"/>
      <c r="D175" s="159"/>
      <c r="E175" s="143"/>
      <c r="F175" s="159"/>
      <c r="G175" s="143"/>
      <c r="H175" s="143"/>
      <c r="I175" s="159"/>
      <c r="J175" s="159"/>
      <c r="K175" s="159"/>
      <c r="L175" s="427"/>
      <c r="M175" s="159"/>
      <c r="N175" s="143"/>
      <c r="O175" s="159"/>
      <c r="P175" s="427"/>
      <c r="Q175" s="427"/>
      <c r="R175" s="428"/>
      <c r="S175" s="143"/>
      <c r="T175" s="143"/>
      <c r="U175" s="143"/>
      <c r="V175" s="143"/>
      <c r="W175" s="143"/>
      <c r="X175" s="143"/>
      <c r="Y175" s="143"/>
      <c r="Z175" s="143"/>
      <c r="AA175" s="143"/>
    </row>
    <row r="176" spans="1:27">
      <c r="A176" s="159"/>
      <c r="B176" s="143"/>
      <c r="C176" s="143"/>
      <c r="D176" s="159"/>
      <c r="E176" s="143"/>
      <c r="F176" s="159"/>
      <c r="G176" s="143"/>
      <c r="H176" s="143"/>
      <c r="I176" s="159"/>
      <c r="J176" s="159"/>
      <c r="K176" s="159"/>
      <c r="L176" s="427"/>
      <c r="M176" s="159"/>
      <c r="N176" s="143"/>
      <c r="O176" s="159"/>
      <c r="P176" s="427"/>
      <c r="Q176" s="427"/>
      <c r="R176" s="428"/>
      <c r="S176" s="143"/>
      <c r="T176" s="143"/>
      <c r="U176" s="143"/>
      <c r="V176" s="143"/>
      <c r="W176" s="143"/>
      <c r="X176" s="143"/>
      <c r="Y176" s="143"/>
      <c r="Z176" s="143"/>
      <c r="AA176" s="143"/>
    </row>
    <row r="177" spans="1:27">
      <c r="A177" s="159"/>
      <c r="B177" s="143"/>
      <c r="C177" s="143"/>
      <c r="D177" s="159"/>
      <c r="E177" s="143"/>
      <c r="F177" s="159"/>
      <c r="G177" s="143"/>
      <c r="H177" s="143"/>
      <c r="I177" s="159"/>
      <c r="J177" s="159"/>
      <c r="K177" s="159"/>
      <c r="L177" s="427"/>
      <c r="M177" s="159"/>
      <c r="N177" s="143"/>
      <c r="O177" s="159"/>
      <c r="P177" s="427"/>
      <c r="Q177" s="427"/>
      <c r="R177" s="428"/>
      <c r="S177" s="143"/>
      <c r="T177" s="143"/>
      <c r="U177" s="143"/>
      <c r="V177" s="143"/>
      <c r="W177" s="143"/>
      <c r="X177" s="143"/>
      <c r="Y177" s="143"/>
      <c r="Z177" s="143"/>
      <c r="AA177" s="143"/>
    </row>
    <row r="178" spans="1:27">
      <c r="A178" s="159"/>
      <c r="B178" s="143"/>
      <c r="C178" s="143"/>
      <c r="D178" s="159"/>
      <c r="E178" s="143"/>
      <c r="F178" s="159"/>
      <c r="G178" s="143"/>
      <c r="H178" s="143"/>
      <c r="I178" s="159"/>
      <c r="J178" s="159"/>
      <c r="K178" s="159"/>
      <c r="L178" s="427"/>
      <c r="M178" s="159"/>
      <c r="N178" s="143"/>
      <c r="O178" s="159"/>
      <c r="P178" s="427"/>
      <c r="Q178" s="427"/>
      <c r="R178" s="428"/>
      <c r="S178" s="143"/>
      <c r="T178" s="143"/>
      <c r="U178" s="143"/>
      <c r="V178" s="143"/>
      <c r="W178" s="143"/>
      <c r="X178" s="143"/>
      <c r="Y178" s="143"/>
      <c r="Z178" s="143"/>
      <c r="AA178" s="143"/>
    </row>
    <row r="179" spans="1:27">
      <c r="A179" s="159"/>
      <c r="B179" s="143"/>
      <c r="C179" s="143"/>
      <c r="D179" s="159"/>
      <c r="E179" s="143"/>
      <c r="F179" s="159"/>
      <c r="G179" s="143"/>
      <c r="H179" s="143"/>
      <c r="I179" s="159"/>
      <c r="J179" s="159"/>
      <c r="K179" s="159"/>
      <c r="L179" s="427"/>
      <c r="M179" s="159"/>
      <c r="N179" s="143"/>
      <c r="O179" s="159"/>
      <c r="P179" s="427"/>
      <c r="Q179" s="427"/>
      <c r="R179" s="428"/>
      <c r="S179" s="143"/>
      <c r="T179" s="143"/>
      <c r="U179" s="143"/>
      <c r="V179" s="143"/>
      <c r="W179" s="143"/>
      <c r="X179" s="143"/>
      <c r="Y179" s="143"/>
      <c r="Z179" s="143"/>
      <c r="AA179" s="143"/>
    </row>
    <row r="180" spans="1:27">
      <c r="A180" s="159"/>
      <c r="B180" s="143"/>
      <c r="C180" s="143"/>
      <c r="D180" s="159"/>
      <c r="E180" s="143"/>
      <c r="F180" s="159"/>
      <c r="G180" s="143"/>
      <c r="H180" s="143"/>
      <c r="I180" s="159"/>
      <c r="J180" s="159"/>
      <c r="K180" s="159"/>
      <c r="L180" s="427"/>
      <c r="M180" s="159"/>
      <c r="N180" s="143"/>
      <c r="O180" s="159"/>
      <c r="P180" s="427"/>
      <c r="Q180" s="427"/>
      <c r="R180" s="428"/>
      <c r="S180" s="143"/>
      <c r="T180" s="143"/>
      <c r="U180" s="143"/>
      <c r="V180" s="143"/>
      <c r="W180" s="143"/>
      <c r="X180" s="143"/>
      <c r="Y180" s="143"/>
      <c r="Z180" s="143"/>
      <c r="AA180" s="143"/>
    </row>
    <row r="181" spans="1:27">
      <c r="A181" s="159"/>
      <c r="B181" s="143"/>
      <c r="C181" s="143"/>
      <c r="D181" s="159"/>
      <c r="E181" s="143"/>
      <c r="F181" s="159"/>
      <c r="G181" s="143"/>
      <c r="H181" s="143"/>
      <c r="I181" s="159"/>
      <c r="J181" s="159"/>
      <c r="K181" s="159"/>
      <c r="L181" s="427"/>
      <c r="M181" s="159"/>
      <c r="N181" s="143"/>
      <c r="O181" s="159"/>
      <c r="P181" s="427"/>
      <c r="Q181" s="427"/>
      <c r="R181" s="428"/>
      <c r="S181" s="143"/>
      <c r="T181" s="143"/>
      <c r="U181" s="143"/>
      <c r="V181" s="143"/>
      <c r="W181" s="143"/>
      <c r="X181" s="143"/>
      <c r="Y181" s="143"/>
      <c r="Z181" s="143"/>
      <c r="AA181" s="143"/>
    </row>
    <row r="182" spans="1:27">
      <c r="A182" s="159"/>
      <c r="B182" s="143"/>
      <c r="C182" s="143"/>
      <c r="D182" s="159"/>
      <c r="E182" s="143"/>
      <c r="F182" s="159"/>
      <c r="G182" s="143"/>
      <c r="H182" s="143"/>
      <c r="I182" s="159"/>
      <c r="J182" s="159"/>
      <c r="K182" s="159"/>
      <c r="L182" s="427"/>
      <c r="M182" s="159"/>
      <c r="N182" s="143"/>
      <c r="O182" s="159"/>
      <c r="P182" s="427"/>
      <c r="Q182" s="427"/>
      <c r="R182" s="428"/>
      <c r="S182" s="143"/>
      <c r="T182" s="143"/>
      <c r="U182" s="143"/>
      <c r="V182" s="143"/>
      <c r="W182" s="143"/>
      <c r="X182" s="143"/>
      <c r="Y182" s="143"/>
      <c r="Z182" s="143"/>
      <c r="AA182" s="143"/>
    </row>
    <row r="183" spans="1:27">
      <c r="A183" s="159"/>
      <c r="B183" s="143"/>
      <c r="C183" s="143"/>
      <c r="D183" s="159"/>
      <c r="E183" s="143"/>
      <c r="F183" s="159"/>
      <c r="G183" s="143"/>
      <c r="H183" s="143"/>
      <c r="I183" s="159"/>
      <c r="J183" s="159"/>
      <c r="K183" s="159"/>
      <c r="L183" s="427"/>
      <c r="M183" s="159"/>
      <c r="N183" s="143"/>
      <c r="O183" s="159"/>
      <c r="P183" s="427"/>
      <c r="Q183" s="427"/>
      <c r="R183" s="428"/>
      <c r="S183" s="143"/>
      <c r="T183" s="143"/>
      <c r="U183" s="143"/>
      <c r="V183" s="143"/>
      <c r="W183" s="143"/>
      <c r="X183" s="143"/>
      <c r="Y183" s="143"/>
      <c r="Z183" s="143"/>
      <c r="AA183" s="143"/>
    </row>
    <row r="184" spans="1:27">
      <c r="A184" s="159"/>
      <c r="B184" s="143"/>
      <c r="C184" s="143"/>
      <c r="D184" s="159"/>
      <c r="E184" s="143"/>
      <c r="F184" s="159"/>
      <c r="G184" s="143"/>
      <c r="H184" s="143"/>
      <c r="I184" s="159"/>
      <c r="J184" s="159"/>
      <c r="K184" s="159"/>
      <c r="L184" s="427"/>
      <c r="M184" s="159"/>
      <c r="N184" s="143"/>
      <c r="O184" s="159"/>
      <c r="P184" s="427"/>
      <c r="Q184" s="427"/>
      <c r="R184" s="428"/>
      <c r="S184" s="143"/>
      <c r="T184" s="143"/>
      <c r="U184" s="143"/>
      <c r="V184" s="143"/>
      <c r="W184" s="143"/>
      <c r="X184" s="143"/>
      <c r="Y184" s="143"/>
      <c r="Z184" s="143"/>
      <c r="AA184" s="143"/>
    </row>
    <row r="185" spans="1:27">
      <c r="A185" s="159"/>
      <c r="B185" s="143"/>
      <c r="C185" s="143"/>
      <c r="D185" s="159"/>
      <c r="E185" s="143"/>
      <c r="F185" s="159"/>
      <c r="G185" s="143"/>
      <c r="H185" s="143"/>
      <c r="I185" s="159"/>
      <c r="J185" s="159"/>
      <c r="K185" s="159"/>
      <c r="L185" s="427"/>
      <c r="M185" s="159"/>
      <c r="N185" s="143"/>
      <c r="O185" s="159"/>
      <c r="P185" s="427"/>
      <c r="Q185" s="427"/>
      <c r="R185" s="428"/>
      <c r="S185" s="143"/>
      <c r="T185" s="143"/>
      <c r="U185" s="143"/>
      <c r="V185" s="143"/>
      <c r="W185" s="143"/>
      <c r="X185" s="143"/>
      <c r="Y185" s="143"/>
      <c r="Z185" s="143"/>
      <c r="AA185" s="143"/>
    </row>
    <row r="186" spans="1:27">
      <c r="A186" s="159"/>
      <c r="B186" s="143"/>
      <c r="C186" s="143"/>
      <c r="D186" s="159"/>
      <c r="E186" s="143"/>
      <c r="F186" s="159"/>
      <c r="G186" s="143"/>
      <c r="H186" s="143"/>
      <c r="I186" s="159"/>
      <c r="J186" s="159"/>
      <c r="K186" s="159"/>
      <c r="L186" s="427"/>
      <c r="M186" s="159"/>
      <c r="N186" s="143"/>
      <c r="O186" s="159"/>
      <c r="P186" s="427"/>
      <c r="Q186" s="427"/>
      <c r="R186" s="428"/>
      <c r="S186" s="143"/>
      <c r="T186" s="143"/>
      <c r="U186" s="143"/>
      <c r="V186" s="143"/>
      <c r="W186" s="143"/>
      <c r="X186" s="143"/>
      <c r="Y186" s="143"/>
      <c r="Z186" s="143"/>
      <c r="AA186" s="143"/>
    </row>
    <row r="187" spans="1:27">
      <c r="A187" s="159"/>
      <c r="B187" s="143"/>
      <c r="C187" s="143"/>
      <c r="D187" s="159"/>
      <c r="E187" s="143"/>
      <c r="F187" s="159"/>
      <c r="G187" s="143"/>
      <c r="H187" s="143"/>
      <c r="I187" s="159"/>
      <c r="J187" s="159"/>
      <c r="K187" s="159"/>
      <c r="L187" s="427"/>
      <c r="M187" s="159"/>
      <c r="N187" s="143"/>
      <c r="O187" s="159"/>
      <c r="P187" s="427"/>
      <c r="Q187" s="427"/>
      <c r="R187" s="428"/>
      <c r="S187" s="143"/>
      <c r="T187" s="143"/>
      <c r="U187" s="143"/>
      <c r="V187" s="143"/>
      <c r="W187" s="143"/>
      <c r="X187" s="143"/>
      <c r="Y187" s="143"/>
      <c r="Z187" s="143"/>
      <c r="AA187" s="143"/>
    </row>
    <row r="188" spans="1:27">
      <c r="A188" s="159"/>
      <c r="B188" s="143"/>
      <c r="C188" s="143"/>
      <c r="D188" s="159"/>
      <c r="E188" s="143"/>
      <c r="F188" s="159"/>
      <c r="G188" s="143"/>
      <c r="H188" s="143"/>
      <c r="I188" s="159"/>
      <c r="J188" s="159"/>
      <c r="K188" s="159"/>
      <c r="L188" s="427"/>
      <c r="M188" s="159"/>
      <c r="N188" s="143"/>
      <c r="O188" s="159"/>
      <c r="P188" s="427"/>
      <c r="Q188" s="427"/>
      <c r="R188" s="428"/>
      <c r="S188" s="143"/>
      <c r="T188" s="143"/>
      <c r="U188" s="143"/>
      <c r="V188" s="143"/>
      <c r="W188" s="143"/>
      <c r="X188" s="143"/>
      <c r="Y188" s="143"/>
      <c r="Z188" s="143"/>
      <c r="AA188" s="143"/>
    </row>
    <row r="189" spans="1:27">
      <c r="A189" s="159"/>
      <c r="B189" s="143"/>
      <c r="C189" s="143"/>
      <c r="D189" s="159"/>
      <c r="E189" s="143"/>
      <c r="F189" s="159"/>
      <c r="G189" s="143"/>
      <c r="H189" s="143"/>
      <c r="I189" s="159"/>
      <c r="J189" s="159"/>
      <c r="K189" s="159"/>
      <c r="L189" s="427"/>
      <c r="M189" s="159"/>
      <c r="N189" s="143"/>
      <c r="O189" s="159"/>
      <c r="P189" s="427"/>
      <c r="Q189" s="427"/>
      <c r="R189" s="428"/>
      <c r="S189" s="143"/>
      <c r="T189" s="143"/>
      <c r="U189" s="143"/>
      <c r="V189" s="143"/>
      <c r="W189" s="143"/>
      <c r="X189" s="143"/>
      <c r="Y189" s="143"/>
      <c r="Z189" s="143"/>
      <c r="AA189" s="143"/>
    </row>
    <row r="190" spans="1:27">
      <c r="A190" s="159"/>
      <c r="B190" s="143"/>
      <c r="C190" s="143"/>
      <c r="D190" s="159"/>
      <c r="E190" s="143"/>
      <c r="F190" s="159"/>
      <c r="G190" s="143"/>
      <c r="H190" s="143"/>
      <c r="I190" s="159"/>
      <c r="J190" s="159"/>
      <c r="K190" s="159"/>
      <c r="L190" s="427"/>
      <c r="M190" s="159"/>
      <c r="N190" s="143"/>
      <c r="O190" s="159"/>
      <c r="P190" s="427"/>
      <c r="Q190" s="427"/>
      <c r="R190" s="428"/>
      <c r="S190" s="143"/>
      <c r="T190" s="143"/>
      <c r="U190" s="143"/>
      <c r="V190" s="143"/>
      <c r="W190" s="143"/>
      <c r="X190" s="143"/>
      <c r="Y190" s="143"/>
      <c r="Z190" s="143"/>
      <c r="AA190" s="143"/>
    </row>
    <row r="191" spans="1:27">
      <c r="A191" s="159"/>
      <c r="B191" s="143"/>
      <c r="C191" s="143"/>
      <c r="D191" s="159"/>
      <c r="E191" s="143"/>
      <c r="F191" s="159"/>
      <c r="G191" s="143"/>
      <c r="H191" s="143"/>
      <c r="I191" s="159"/>
      <c r="J191" s="159"/>
      <c r="K191" s="159"/>
      <c r="L191" s="427"/>
      <c r="M191" s="159"/>
      <c r="N191" s="143"/>
      <c r="O191" s="159"/>
      <c r="P191" s="427"/>
      <c r="Q191" s="427"/>
      <c r="R191" s="428"/>
      <c r="S191" s="143"/>
      <c r="T191" s="143"/>
      <c r="U191" s="143"/>
      <c r="V191" s="143"/>
      <c r="W191" s="143"/>
      <c r="X191" s="143"/>
      <c r="Y191" s="143"/>
      <c r="Z191" s="143"/>
      <c r="AA191" s="143"/>
    </row>
    <row r="192" spans="1:27">
      <c r="A192" s="159"/>
      <c r="B192" s="143"/>
      <c r="C192" s="143"/>
      <c r="D192" s="159"/>
      <c r="E192" s="143"/>
      <c r="F192" s="159"/>
      <c r="G192" s="143"/>
      <c r="H192" s="143"/>
      <c r="I192" s="159"/>
      <c r="J192" s="159"/>
      <c r="K192" s="159"/>
      <c r="L192" s="427"/>
      <c r="M192" s="159"/>
      <c r="N192" s="143"/>
      <c r="O192" s="159"/>
      <c r="P192" s="427"/>
      <c r="Q192" s="427"/>
      <c r="R192" s="428"/>
      <c r="S192" s="143"/>
      <c r="T192" s="143"/>
      <c r="U192" s="143"/>
      <c r="V192" s="143"/>
      <c r="W192" s="143"/>
      <c r="X192" s="143"/>
      <c r="Y192" s="143"/>
      <c r="Z192" s="143"/>
      <c r="AA192" s="143"/>
    </row>
    <row r="193" spans="1:27">
      <c r="A193" s="159"/>
      <c r="B193" s="143"/>
      <c r="C193" s="143"/>
      <c r="D193" s="159"/>
      <c r="E193" s="143"/>
      <c r="F193" s="159"/>
      <c r="G193" s="143"/>
      <c r="H193" s="143"/>
      <c r="I193" s="159"/>
      <c r="J193" s="159"/>
      <c r="K193" s="159"/>
      <c r="L193" s="427"/>
      <c r="M193" s="159"/>
      <c r="N193" s="143"/>
      <c r="O193" s="159"/>
      <c r="P193" s="427"/>
      <c r="Q193" s="427"/>
      <c r="R193" s="428"/>
      <c r="S193" s="143"/>
      <c r="T193" s="143"/>
      <c r="U193" s="143"/>
      <c r="V193" s="143"/>
      <c r="W193" s="143"/>
      <c r="X193" s="143"/>
      <c r="Y193" s="143"/>
      <c r="Z193" s="143"/>
      <c r="AA193" s="143"/>
    </row>
    <row r="194" spans="1:27">
      <c r="A194" s="159"/>
      <c r="B194" s="143"/>
      <c r="C194" s="143"/>
      <c r="D194" s="159"/>
      <c r="E194" s="143"/>
      <c r="F194" s="159"/>
      <c r="G194" s="143"/>
      <c r="H194" s="143"/>
      <c r="I194" s="159"/>
      <c r="J194" s="159"/>
      <c r="K194" s="159"/>
      <c r="L194" s="427"/>
      <c r="M194" s="159"/>
      <c r="N194" s="143"/>
      <c r="O194" s="159"/>
      <c r="P194" s="427"/>
      <c r="Q194" s="427"/>
      <c r="R194" s="428"/>
      <c r="S194" s="143"/>
      <c r="T194" s="143"/>
      <c r="U194" s="143"/>
      <c r="V194" s="143"/>
      <c r="W194" s="143"/>
      <c r="X194" s="143"/>
      <c r="Y194" s="143"/>
      <c r="Z194" s="143"/>
      <c r="AA194" s="143"/>
    </row>
    <row r="195" spans="1:27">
      <c r="A195" s="159"/>
      <c r="B195" s="143"/>
      <c r="C195" s="143"/>
      <c r="D195" s="159"/>
      <c r="E195" s="143"/>
      <c r="F195" s="159"/>
      <c r="G195" s="143"/>
      <c r="H195" s="143"/>
      <c r="I195" s="159"/>
      <c r="J195" s="159"/>
      <c r="K195" s="159"/>
      <c r="L195" s="427"/>
      <c r="M195" s="159"/>
      <c r="N195" s="143"/>
      <c r="O195" s="159"/>
      <c r="P195" s="427"/>
      <c r="Q195" s="427"/>
      <c r="R195" s="428"/>
      <c r="S195" s="143"/>
      <c r="T195" s="143"/>
      <c r="U195" s="143"/>
      <c r="V195" s="143"/>
      <c r="W195" s="143"/>
      <c r="X195" s="143"/>
      <c r="Y195" s="143"/>
      <c r="Z195" s="143"/>
      <c r="AA195" s="143"/>
    </row>
    <row r="196" spans="1:27">
      <c r="A196" s="159"/>
      <c r="B196" s="143"/>
      <c r="C196" s="143"/>
      <c r="D196" s="159"/>
      <c r="E196" s="143"/>
      <c r="F196" s="159"/>
      <c r="G196" s="143"/>
      <c r="H196" s="143"/>
      <c r="I196" s="159"/>
      <c r="J196" s="159"/>
      <c r="K196" s="159"/>
      <c r="L196" s="427"/>
      <c r="M196" s="159"/>
      <c r="N196" s="143"/>
      <c r="O196" s="159"/>
      <c r="P196" s="427"/>
      <c r="Q196" s="427"/>
      <c r="R196" s="428"/>
      <c r="S196" s="143"/>
      <c r="T196" s="143"/>
      <c r="U196" s="143"/>
      <c r="V196" s="143"/>
      <c r="W196" s="143"/>
      <c r="X196" s="143"/>
      <c r="Y196" s="143"/>
      <c r="Z196" s="143"/>
      <c r="AA196" s="143"/>
    </row>
    <row r="197" spans="1:27">
      <c r="A197" s="159"/>
      <c r="B197" s="143"/>
      <c r="C197" s="143"/>
      <c r="D197" s="159"/>
      <c r="E197" s="143"/>
      <c r="F197" s="159"/>
      <c r="G197" s="143"/>
      <c r="H197" s="143"/>
      <c r="I197" s="159"/>
      <c r="J197" s="159"/>
      <c r="K197" s="159"/>
      <c r="L197" s="427"/>
      <c r="M197" s="159"/>
      <c r="N197" s="143"/>
      <c r="O197" s="159"/>
      <c r="P197" s="427"/>
      <c r="Q197" s="427"/>
      <c r="R197" s="428"/>
      <c r="S197" s="143"/>
      <c r="T197" s="143"/>
      <c r="U197" s="143"/>
      <c r="V197" s="143"/>
      <c r="W197" s="143"/>
      <c r="X197" s="143"/>
      <c r="Y197" s="143"/>
      <c r="Z197" s="143"/>
      <c r="AA197" s="143"/>
    </row>
    <row r="198" spans="1:27">
      <c r="A198" s="159"/>
      <c r="B198" s="143"/>
      <c r="C198" s="143"/>
      <c r="D198" s="159"/>
      <c r="E198" s="143"/>
      <c r="F198" s="159"/>
      <c r="G198" s="143"/>
      <c r="H198" s="143"/>
      <c r="I198" s="159"/>
      <c r="J198" s="159"/>
      <c r="K198" s="159"/>
      <c r="L198" s="427"/>
      <c r="M198" s="159"/>
      <c r="N198" s="143"/>
      <c r="O198" s="159"/>
      <c r="P198" s="427"/>
      <c r="Q198" s="427"/>
      <c r="R198" s="428"/>
      <c r="S198" s="143"/>
      <c r="T198" s="143"/>
      <c r="U198" s="143"/>
      <c r="V198" s="143"/>
      <c r="W198" s="143"/>
      <c r="X198" s="143"/>
      <c r="Y198" s="143"/>
      <c r="Z198" s="143"/>
      <c r="AA198" s="143"/>
    </row>
    <row r="199" spans="1:27">
      <c r="A199" s="159"/>
      <c r="B199" s="143"/>
      <c r="C199" s="143"/>
      <c r="D199" s="159"/>
      <c r="E199" s="143"/>
      <c r="F199" s="159"/>
      <c r="G199" s="143"/>
      <c r="H199" s="143"/>
      <c r="I199" s="159"/>
      <c r="J199" s="159"/>
      <c r="K199" s="159"/>
      <c r="L199" s="427"/>
      <c r="M199" s="159"/>
      <c r="N199" s="143"/>
      <c r="O199" s="159"/>
      <c r="P199" s="427"/>
      <c r="Q199" s="427"/>
      <c r="R199" s="428"/>
      <c r="S199" s="143"/>
      <c r="T199" s="143"/>
      <c r="U199" s="143"/>
      <c r="V199" s="143"/>
      <c r="W199" s="143"/>
      <c r="X199" s="143"/>
      <c r="Y199" s="143"/>
      <c r="Z199" s="143"/>
      <c r="AA199" s="143"/>
    </row>
    <row r="200" spans="1:27">
      <c r="A200" s="159"/>
      <c r="B200" s="143"/>
      <c r="C200" s="143"/>
      <c r="D200" s="159"/>
      <c r="E200" s="143"/>
      <c r="F200" s="159"/>
      <c r="G200" s="143"/>
      <c r="H200" s="143"/>
      <c r="I200" s="159"/>
      <c r="J200" s="159"/>
      <c r="K200" s="159"/>
      <c r="L200" s="427"/>
      <c r="M200" s="159"/>
      <c r="N200" s="143"/>
      <c r="O200" s="159"/>
      <c r="P200" s="427"/>
      <c r="Q200" s="427"/>
      <c r="R200" s="428"/>
      <c r="S200" s="143"/>
      <c r="T200" s="143"/>
      <c r="U200" s="143"/>
      <c r="V200" s="143"/>
      <c r="W200" s="143"/>
      <c r="X200" s="143"/>
      <c r="Y200" s="143"/>
      <c r="Z200" s="143"/>
      <c r="AA200" s="143"/>
    </row>
    <row r="201" spans="1:27">
      <c r="A201" s="159"/>
      <c r="B201" s="143"/>
      <c r="C201" s="143"/>
      <c r="D201" s="159"/>
      <c r="E201" s="143"/>
      <c r="F201" s="159"/>
      <c r="G201" s="143"/>
      <c r="H201" s="143"/>
      <c r="I201" s="159"/>
      <c r="J201" s="159"/>
      <c r="K201" s="159"/>
      <c r="L201" s="427"/>
      <c r="M201" s="159"/>
      <c r="N201" s="143"/>
      <c r="O201" s="159"/>
      <c r="P201" s="427"/>
      <c r="Q201" s="427"/>
      <c r="R201" s="428"/>
      <c r="S201" s="143"/>
      <c r="T201" s="143"/>
      <c r="U201" s="143"/>
      <c r="V201" s="143"/>
      <c r="W201" s="143"/>
      <c r="X201" s="143"/>
      <c r="Y201" s="143"/>
      <c r="Z201" s="143"/>
      <c r="AA201" s="143"/>
    </row>
  </sheetData>
  <mergeCells count="20">
    <mergeCell ref="A1:R1"/>
    <mergeCell ref="P2:R2"/>
    <mergeCell ref="T2:V2"/>
    <mergeCell ref="W2:Y2"/>
    <mergeCell ref="A4:E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7" right="0.7" top="0.75" bottom="0.75" header="0.3" footer="0.3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:E1"/>
    </sheetView>
  </sheetViews>
  <sheetFormatPr defaultColWidth="8.75" defaultRowHeight="14.25"/>
  <cols>
    <col min="1" max="1" width="8.08333333333333" customWidth="1"/>
    <col min="2" max="2" width="5.08333333333333" customWidth="1"/>
    <col min="3" max="3" width="5.08333333333333" hidden="1" customWidth="1"/>
    <col min="4" max="4" width="11.8333333333333" customWidth="1"/>
    <col min="5" max="5" width="15.0833333333333" customWidth="1"/>
    <col min="6" max="6" width="8.5" customWidth="1"/>
    <col min="7" max="7" width="5.75" customWidth="1"/>
    <col min="8" max="8" width="16.3333333333333" customWidth="1"/>
    <col min="9" max="10" width="8" customWidth="1"/>
    <col min="11" max="11" width="5.33333333333333" customWidth="1"/>
    <col min="12" max="12" width="7.58333333333333" customWidth="1"/>
    <col min="13" max="13" width="10.5" customWidth="1"/>
    <col min="14" max="14" width="21.0833333333333" customWidth="1"/>
    <col min="15" max="15" width="15.8333333333333" customWidth="1"/>
    <col min="16" max="16" width="15.25" customWidth="1"/>
    <col min="17" max="17" width="19.5833333333333" customWidth="1"/>
    <col min="18" max="18" width="21.5" customWidth="1"/>
    <col min="19" max="25" width="9.08333333333333" hidden="1" customWidth="1"/>
    <col min="26" max="26" width="10.5833333333333" hidden="1" customWidth="1"/>
    <col min="27" max="27" width="15.8333333333333" hidden="1" customWidth="1"/>
  </cols>
  <sheetData>
    <row r="1" ht="17.15" customHeight="1" spans="1:27">
      <c r="A1" s="1" t="s">
        <v>0</v>
      </c>
      <c r="B1" s="1"/>
      <c r="C1" s="1"/>
      <c r="D1" s="3"/>
      <c r="E1" s="1"/>
      <c r="F1" s="2"/>
      <c r="G1" s="2"/>
      <c r="H1" s="3"/>
      <c r="I1" s="2"/>
      <c r="J1" s="1"/>
      <c r="K1" s="2"/>
      <c r="L1" s="33"/>
      <c r="M1" s="2"/>
      <c r="N1" s="3"/>
      <c r="O1" s="32"/>
      <c r="P1" s="33"/>
      <c r="Q1" s="33"/>
      <c r="R1" s="33"/>
      <c r="S1" s="2"/>
      <c r="T1" s="1"/>
      <c r="U1" s="2"/>
      <c r="V1" s="2"/>
      <c r="W1" s="2"/>
      <c r="X1" s="2"/>
      <c r="Y1" s="2"/>
      <c r="Z1" s="31"/>
      <c r="AA1" s="31"/>
    </row>
    <row r="2" ht="53.15" customHeight="1" spans="1:27">
      <c r="A2" s="4" t="s">
        <v>1</v>
      </c>
      <c r="B2" s="4"/>
      <c r="C2" s="4"/>
      <c r="D2" s="5"/>
      <c r="E2" s="4"/>
      <c r="F2" s="4"/>
      <c r="G2" s="4"/>
      <c r="H2" s="5"/>
      <c r="I2" s="4"/>
      <c r="J2" s="4"/>
      <c r="K2" s="4"/>
      <c r="L2" s="35"/>
      <c r="M2" s="4"/>
      <c r="N2" s="5"/>
      <c r="O2" s="4"/>
      <c r="P2" s="35"/>
      <c r="Q2" s="35"/>
      <c r="R2" s="35"/>
      <c r="S2" s="2"/>
      <c r="T2" s="1"/>
      <c r="U2" s="2"/>
      <c r="V2" s="2"/>
      <c r="W2" s="2"/>
      <c r="X2" s="2"/>
      <c r="Y2" s="2"/>
      <c r="Z2" s="31"/>
      <c r="AA2" s="31"/>
    </row>
    <row r="3" ht="27" customHeight="1" spans="1:27">
      <c r="A3" s="7" t="s">
        <v>2</v>
      </c>
      <c r="B3" s="8" t="s">
        <v>3</v>
      </c>
      <c r="C3" s="8"/>
      <c r="D3" s="9" t="s">
        <v>4</v>
      </c>
      <c r="E3" s="67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6" t="s">
        <v>10</v>
      </c>
      <c r="K3" s="11" t="s">
        <v>11</v>
      </c>
      <c r="L3" s="88" t="s">
        <v>12</v>
      </c>
      <c r="M3" s="11" t="s">
        <v>13</v>
      </c>
      <c r="N3" s="11" t="s">
        <v>14</v>
      </c>
      <c r="O3" s="38" t="s">
        <v>15</v>
      </c>
      <c r="P3" s="37" t="s">
        <v>16</v>
      </c>
      <c r="Q3" s="37"/>
      <c r="R3" s="37"/>
      <c r="S3" s="2"/>
      <c r="T3" s="7" t="s">
        <v>17</v>
      </c>
      <c r="U3" s="46"/>
      <c r="V3" s="46"/>
      <c r="W3" s="46" t="s">
        <v>18</v>
      </c>
      <c r="X3" s="47"/>
      <c r="Y3" s="51"/>
      <c r="Z3" s="37" t="s">
        <v>19</v>
      </c>
      <c r="AA3" s="52" t="s">
        <v>20</v>
      </c>
    </row>
    <row r="4" ht="27" customHeight="1" spans="1:27">
      <c r="A4" s="7"/>
      <c r="B4" s="12"/>
      <c r="C4" s="12"/>
      <c r="D4" s="13"/>
      <c r="E4" s="68"/>
      <c r="F4" s="11"/>
      <c r="G4" s="15"/>
      <c r="H4" s="11"/>
      <c r="I4" s="11"/>
      <c r="J4" s="36"/>
      <c r="K4" s="11"/>
      <c r="L4" s="88"/>
      <c r="M4" s="11"/>
      <c r="N4" s="15"/>
      <c r="O4" s="38"/>
      <c r="P4" s="37" t="s">
        <v>21</v>
      </c>
      <c r="Q4" s="37" t="s">
        <v>22</v>
      </c>
      <c r="R4" s="37" t="s">
        <v>23</v>
      </c>
      <c r="S4" s="2"/>
      <c r="T4" s="7" t="s">
        <v>24</v>
      </c>
      <c r="U4" s="46" t="s">
        <v>25</v>
      </c>
      <c r="V4" s="46" t="s">
        <v>26</v>
      </c>
      <c r="W4" s="46" t="s">
        <v>24</v>
      </c>
      <c r="X4" s="46" t="s">
        <v>25</v>
      </c>
      <c r="Y4" s="11" t="s">
        <v>27</v>
      </c>
      <c r="Z4" s="52"/>
      <c r="AA4" s="52"/>
    </row>
    <row r="5" ht="29.15" customHeight="1" spans="1:27">
      <c r="A5" s="16" t="s">
        <v>457</v>
      </c>
      <c r="B5" s="17"/>
      <c r="C5" s="17"/>
      <c r="D5" s="17"/>
      <c r="E5" s="69"/>
      <c r="F5" s="19"/>
      <c r="G5" s="19"/>
      <c r="H5" s="20"/>
      <c r="I5" s="20"/>
      <c r="J5" s="20"/>
      <c r="K5" s="20"/>
      <c r="L5" s="89">
        <f>SUM(L6:L8)</f>
        <v>100000</v>
      </c>
      <c r="M5" s="40"/>
      <c r="N5" s="40"/>
      <c r="O5" s="40"/>
      <c r="P5" s="89">
        <f>SUM(P6:P8)</f>
        <v>100000</v>
      </c>
      <c r="Q5" s="89">
        <f>SUM(Q6:Q8)</f>
        <v>100000</v>
      </c>
      <c r="R5" s="89">
        <f>SUM(R6:R8)</f>
        <v>0</v>
      </c>
      <c r="S5" s="48"/>
      <c r="T5" s="36"/>
      <c r="U5" s="50">
        <v>637</v>
      </c>
      <c r="V5" s="50">
        <v>301</v>
      </c>
      <c r="W5" s="46">
        <f>600*0.4</f>
        <v>240</v>
      </c>
      <c r="X5" s="46">
        <f>800*0.4</f>
        <v>320</v>
      </c>
      <c r="Y5" s="46">
        <v>640</v>
      </c>
      <c r="Z5" s="52">
        <f>SUM(T5*W5+U5*X5+V5*Y5)</f>
        <v>396480</v>
      </c>
      <c r="AA5" s="52">
        <f>SUM(T5*W5+U5*X5+V5*Y5-P5)</f>
        <v>296480</v>
      </c>
    </row>
    <row r="6" ht="29.15" customHeight="1" spans="1:27">
      <c r="A6" s="150">
        <v>1</v>
      </c>
      <c r="B6" s="27" t="s">
        <v>58</v>
      </c>
      <c r="C6" s="128"/>
      <c r="D6" s="26" t="s">
        <v>458</v>
      </c>
      <c r="E6" s="205" t="s">
        <v>459</v>
      </c>
      <c r="F6" s="26" t="s">
        <v>460</v>
      </c>
      <c r="G6" s="26" t="s">
        <v>62</v>
      </c>
      <c r="H6" s="205" t="s">
        <v>459</v>
      </c>
      <c r="I6" s="205" t="s">
        <v>213</v>
      </c>
      <c r="J6" s="329">
        <v>2000</v>
      </c>
      <c r="K6" s="329">
        <v>20</v>
      </c>
      <c r="L6" s="94">
        <f>J6*K6</f>
        <v>40000</v>
      </c>
      <c r="M6" s="26" t="s">
        <v>65</v>
      </c>
      <c r="N6" s="26"/>
      <c r="O6" s="129">
        <v>43466</v>
      </c>
      <c r="P6" s="415">
        <f>L6</f>
        <v>40000</v>
      </c>
      <c r="Q6" s="44">
        <v>40000</v>
      </c>
      <c r="R6" s="94">
        <f>SUM(P6-Q6)</f>
        <v>0</v>
      </c>
      <c r="S6" s="28"/>
      <c r="T6" s="1"/>
      <c r="U6" s="2"/>
      <c r="V6" s="2"/>
      <c r="W6" s="2"/>
      <c r="X6" s="2"/>
      <c r="Y6" s="2"/>
      <c r="Z6" s="31"/>
      <c r="AA6" s="31"/>
    </row>
    <row r="7" ht="29.15" customHeight="1" spans="1:27">
      <c r="A7" s="150">
        <v>2</v>
      </c>
      <c r="B7" s="27" t="s">
        <v>58</v>
      </c>
      <c r="C7" s="128"/>
      <c r="D7" s="26" t="s">
        <v>458</v>
      </c>
      <c r="E7" s="26" t="s">
        <v>461</v>
      </c>
      <c r="F7" s="26"/>
      <c r="G7" s="26" t="s">
        <v>174</v>
      </c>
      <c r="H7" s="26" t="s">
        <v>462</v>
      </c>
      <c r="I7" s="26" t="s">
        <v>251</v>
      </c>
      <c r="J7" s="329">
        <v>200</v>
      </c>
      <c r="K7" s="329">
        <v>100</v>
      </c>
      <c r="L7" s="94">
        <f>J7*K7</f>
        <v>20000</v>
      </c>
      <c r="M7" s="26" t="s">
        <v>65</v>
      </c>
      <c r="N7" s="26"/>
      <c r="O7" s="129">
        <v>43617</v>
      </c>
      <c r="P7" s="415">
        <f>L7</f>
        <v>20000</v>
      </c>
      <c r="Q7" s="44">
        <v>20000</v>
      </c>
      <c r="R7" s="94">
        <f>SUM(P7-Q7)</f>
        <v>0</v>
      </c>
      <c r="S7" s="28"/>
      <c r="T7" s="1"/>
      <c r="U7" s="2"/>
      <c r="V7" s="2"/>
      <c r="W7" s="2"/>
      <c r="X7" s="2"/>
      <c r="Y7" s="2"/>
      <c r="Z7" s="31"/>
      <c r="AA7" s="31"/>
    </row>
    <row r="8" ht="29.15" customHeight="1" spans="1:27">
      <c r="A8" s="150">
        <v>3</v>
      </c>
      <c r="B8" s="27" t="s">
        <v>58</v>
      </c>
      <c r="C8" s="128"/>
      <c r="D8" s="26" t="s">
        <v>458</v>
      </c>
      <c r="E8" s="28" t="s">
        <v>463</v>
      </c>
      <c r="F8" s="28"/>
      <c r="G8" s="26" t="s">
        <v>62</v>
      </c>
      <c r="H8" s="28" t="s">
        <v>463</v>
      </c>
      <c r="I8" s="26" t="s">
        <v>114</v>
      </c>
      <c r="J8" s="28">
        <v>8000</v>
      </c>
      <c r="K8" s="128">
        <v>5</v>
      </c>
      <c r="L8" s="94">
        <f>J8*K8</f>
        <v>40000</v>
      </c>
      <c r="M8" s="26" t="s">
        <v>65</v>
      </c>
      <c r="N8" s="26"/>
      <c r="O8" s="129">
        <v>43466</v>
      </c>
      <c r="P8" s="415">
        <f>L8</f>
        <v>40000</v>
      </c>
      <c r="Q8" s="44">
        <v>40000</v>
      </c>
      <c r="R8" s="94"/>
      <c r="S8" s="28"/>
      <c r="T8" s="1"/>
      <c r="U8" s="2"/>
      <c r="V8" s="2"/>
      <c r="W8" s="2"/>
      <c r="X8" s="2"/>
      <c r="Y8" s="2"/>
      <c r="Z8" s="31"/>
      <c r="AA8" s="31"/>
    </row>
    <row r="9" spans="1:27">
      <c r="A9" s="1"/>
      <c r="B9" s="1"/>
      <c r="C9" s="1"/>
      <c r="D9" s="3"/>
      <c r="E9" s="2"/>
      <c r="F9" s="2"/>
      <c r="G9" s="2"/>
      <c r="H9" s="3"/>
      <c r="I9" s="2"/>
      <c r="J9" s="1"/>
      <c r="K9" s="2"/>
      <c r="L9" s="33"/>
      <c r="M9" s="2"/>
      <c r="N9" s="3"/>
      <c r="O9" s="32"/>
      <c r="P9" s="33"/>
      <c r="Q9" s="33"/>
      <c r="R9" s="33"/>
      <c r="S9" s="2"/>
      <c r="T9" s="1"/>
      <c r="U9" s="2"/>
      <c r="V9" s="2"/>
      <c r="W9" s="2"/>
      <c r="X9" s="2"/>
      <c r="Y9" s="2"/>
      <c r="Z9" s="31"/>
      <c r="AA9" s="31"/>
    </row>
    <row r="10" spans="1:27">
      <c r="A10" s="1"/>
      <c r="B10" s="1"/>
      <c r="C10" s="1"/>
      <c r="D10" s="3"/>
      <c r="E10" s="2"/>
      <c r="F10" s="2"/>
      <c r="G10" s="2"/>
      <c r="H10" s="3"/>
      <c r="I10" s="2"/>
      <c r="J10" s="1"/>
      <c r="K10" s="2"/>
      <c r="L10" s="33"/>
      <c r="M10" s="2"/>
      <c r="N10" s="3"/>
      <c r="O10" s="32"/>
      <c r="P10" s="33"/>
      <c r="Q10" s="33"/>
      <c r="R10" s="33"/>
      <c r="S10" s="2"/>
      <c r="T10" s="1"/>
      <c r="U10" s="2"/>
      <c r="V10" s="2"/>
      <c r="W10" s="2"/>
      <c r="X10" s="2"/>
      <c r="Y10" s="2"/>
      <c r="Z10" s="31"/>
      <c r="AA10" s="31"/>
    </row>
    <row r="11" spans="1:27">
      <c r="A11" s="1"/>
      <c r="B11" s="1"/>
      <c r="C11" s="1"/>
      <c r="D11" s="3"/>
      <c r="E11" s="2"/>
      <c r="F11" s="2"/>
      <c r="G11" s="2"/>
      <c r="H11" s="3"/>
      <c r="I11" s="2"/>
      <c r="J11" s="1"/>
      <c r="K11" s="2"/>
      <c r="L11" s="33"/>
      <c r="M11" s="2"/>
      <c r="N11" s="3"/>
      <c r="O11" s="32"/>
      <c r="P11" s="33"/>
      <c r="Q11" s="33"/>
      <c r="R11" s="33"/>
      <c r="S11" s="2"/>
      <c r="T11" s="1"/>
      <c r="U11" s="2"/>
      <c r="V11" s="2"/>
      <c r="W11" s="2"/>
      <c r="X11" s="2"/>
      <c r="Y11" s="2"/>
      <c r="Z11" s="31"/>
      <c r="AA11" s="31"/>
    </row>
    <row r="12" spans="1:27">
      <c r="A12" s="1"/>
      <c r="B12" s="1"/>
      <c r="C12" s="1"/>
      <c r="D12" s="3"/>
      <c r="E12" s="2"/>
      <c r="F12" s="2"/>
      <c r="G12" s="2"/>
      <c r="H12" s="3"/>
      <c r="I12" s="2"/>
      <c r="J12" s="1"/>
      <c r="K12" s="2"/>
      <c r="L12" s="33"/>
      <c r="M12" s="2"/>
      <c r="N12" s="3"/>
      <c r="O12" s="32"/>
      <c r="P12" s="33"/>
      <c r="Q12" s="33"/>
      <c r="R12" s="33"/>
      <c r="S12" s="2"/>
      <c r="T12" s="1"/>
      <c r="U12" s="2"/>
      <c r="V12" s="2"/>
      <c r="W12" s="2"/>
      <c r="X12" s="2"/>
      <c r="Y12" s="2"/>
      <c r="Z12" s="31"/>
      <c r="AA12" s="31"/>
    </row>
    <row r="13" spans="1:27">
      <c r="A13" s="1"/>
      <c r="B13" s="1"/>
      <c r="C13" s="1"/>
      <c r="D13" s="3"/>
      <c r="E13" s="2"/>
      <c r="F13" s="2"/>
      <c r="G13" s="2"/>
      <c r="H13" s="3"/>
      <c r="I13" s="2"/>
      <c r="J13" s="1"/>
      <c r="K13" s="2"/>
      <c r="L13" s="33"/>
      <c r="M13" s="2"/>
      <c r="N13" s="3"/>
      <c r="O13" s="32"/>
      <c r="P13" s="33"/>
      <c r="Q13" s="33"/>
      <c r="R13" s="33"/>
      <c r="S13" s="2"/>
      <c r="T13" s="1"/>
      <c r="U13" s="2"/>
      <c r="V13" s="2"/>
      <c r="W13" s="2"/>
      <c r="X13" s="2"/>
      <c r="Y13" s="2"/>
      <c r="Z13" s="31"/>
      <c r="AA13" s="31"/>
    </row>
    <row r="14" spans="1:27">
      <c r="A14" s="1"/>
      <c r="B14" s="1"/>
      <c r="C14" s="1"/>
      <c r="D14" s="3"/>
      <c r="E14" s="2"/>
      <c r="F14" s="2"/>
      <c r="G14" s="2"/>
      <c r="H14" s="3"/>
      <c r="I14" s="2"/>
      <c r="J14" s="1"/>
      <c r="K14" s="2"/>
      <c r="L14" s="33"/>
      <c r="M14" s="2"/>
      <c r="N14" s="3"/>
      <c r="O14" s="32"/>
      <c r="P14" s="33"/>
      <c r="Q14" s="33"/>
      <c r="R14" s="33"/>
      <c r="S14" s="2"/>
      <c r="T14" s="1"/>
      <c r="U14" s="2"/>
      <c r="V14" s="2"/>
      <c r="W14" s="2"/>
      <c r="X14" s="2"/>
      <c r="Y14" s="2"/>
      <c r="Z14" s="31"/>
      <c r="AA14" s="31"/>
    </row>
    <row r="15" spans="1:27">
      <c r="A15" s="1"/>
      <c r="B15" s="1"/>
      <c r="C15" s="1"/>
      <c r="D15" s="3"/>
      <c r="E15" s="2"/>
      <c r="F15" s="2"/>
      <c r="G15" s="2"/>
      <c r="H15" s="3"/>
      <c r="I15" s="2"/>
      <c r="J15" s="1"/>
      <c r="K15" s="2"/>
      <c r="L15" s="33"/>
      <c r="M15" s="2"/>
      <c r="N15" s="3"/>
      <c r="O15" s="32"/>
      <c r="P15" s="33"/>
      <c r="Q15" s="33"/>
      <c r="R15" s="33"/>
      <c r="S15" s="2"/>
      <c r="T15" s="1"/>
      <c r="U15" s="2"/>
      <c r="V15" s="2"/>
      <c r="W15" s="2"/>
      <c r="X15" s="2"/>
      <c r="Y15" s="2"/>
      <c r="Z15" s="31"/>
      <c r="AA15" s="31"/>
    </row>
    <row r="16" spans="1:27">
      <c r="A16" s="1"/>
      <c r="B16" s="1"/>
      <c r="C16" s="1"/>
      <c r="D16" s="3"/>
      <c r="E16" s="2"/>
      <c r="F16" s="2"/>
      <c r="G16" s="2"/>
      <c r="H16" s="3"/>
      <c r="I16" s="2"/>
      <c r="J16" s="1"/>
      <c r="K16" s="2"/>
      <c r="L16" s="33"/>
      <c r="M16" s="2"/>
      <c r="N16" s="3"/>
      <c r="O16" s="32"/>
      <c r="P16" s="33"/>
      <c r="Q16" s="33"/>
      <c r="R16" s="33"/>
      <c r="S16" s="2"/>
      <c r="T16" s="1"/>
      <c r="U16" s="2"/>
      <c r="V16" s="2"/>
      <c r="W16" s="2"/>
      <c r="X16" s="2"/>
      <c r="Y16" s="2"/>
      <c r="Z16" s="31"/>
      <c r="AA16" s="31"/>
    </row>
    <row r="17" spans="1:27">
      <c r="A17" s="1"/>
      <c r="B17" s="1"/>
      <c r="C17" s="1"/>
      <c r="D17" s="3"/>
      <c r="E17" s="2"/>
      <c r="F17" s="2"/>
      <c r="G17" s="2"/>
      <c r="H17" s="3"/>
      <c r="I17" s="2"/>
      <c r="J17" s="1"/>
      <c r="K17" s="2"/>
      <c r="L17" s="33"/>
      <c r="M17" s="2"/>
      <c r="N17" s="3"/>
      <c r="O17" s="32"/>
      <c r="P17" s="33"/>
      <c r="Q17" s="33"/>
      <c r="R17" s="33"/>
      <c r="S17" s="2"/>
      <c r="T17" s="1"/>
      <c r="U17" s="2"/>
      <c r="V17" s="2"/>
      <c r="W17" s="2"/>
      <c r="X17" s="2"/>
      <c r="Y17" s="2"/>
      <c r="Z17" s="31"/>
      <c r="AA17" s="31"/>
    </row>
    <row r="18" spans="1:27">
      <c r="A18" s="1"/>
      <c r="B18" s="1"/>
      <c r="C18" s="1"/>
      <c r="D18" s="3"/>
      <c r="E18" s="2"/>
      <c r="F18" s="2"/>
      <c r="G18" s="2"/>
      <c r="H18" s="3"/>
      <c r="I18" s="2"/>
      <c r="J18" s="1"/>
      <c r="K18" s="2"/>
      <c r="L18" s="33"/>
      <c r="M18" s="2"/>
      <c r="N18" s="3"/>
      <c r="O18" s="32"/>
      <c r="P18" s="33"/>
      <c r="Q18" s="33"/>
      <c r="R18" s="33"/>
      <c r="S18" s="2"/>
      <c r="T18" s="1"/>
      <c r="U18" s="2"/>
      <c r="V18" s="2"/>
      <c r="W18" s="2"/>
      <c r="X18" s="2"/>
      <c r="Y18" s="2"/>
      <c r="Z18" s="31"/>
      <c r="AA18" s="31"/>
    </row>
    <row r="19" spans="1:27">
      <c r="A19" s="1"/>
      <c r="B19" s="1"/>
      <c r="C19" s="1"/>
      <c r="D19" s="3"/>
      <c r="E19" s="2"/>
      <c r="F19" s="2"/>
      <c r="G19" s="2"/>
      <c r="H19" s="3"/>
      <c r="I19" s="2"/>
      <c r="J19" s="1"/>
      <c r="K19" s="2"/>
      <c r="L19" s="33"/>
      <c r="M19" s="2"/>
      <c r="N19" s="3"/>
      <c r="O19" s="32"/>
      <c r="P19" s="33"/>
      <c r="Q19" s="33"/>
      <c r="R19" s="33"/>
      <c r="S19" s="2"/>
      <c r="T19" s="1"/>
      <c r="U19" s="2"/>
      <c r="V19" s="2"/>
      <c r="W19" s="2"/>
      <c r="X19" s="2"/>
      <c r="Y19" s="2"/>
      <c r="Z19" s="31"/>
      <c r="AA19" s="31"/>
    </row>
    <row r="20" spans="1:27">
      <c r="A20" s="1"/>
      <c r="B20" s="1"/>
      <c r="C20" s="1"/>
      <c r="D20" s="3"/>
      <c r="E20" s="2"/>
      <c r="F20" s="2"/>
      <c r="G20" s="2"/>
      <c r="H20" s="3"/>
      <c r="I20" s="2"/>
      <c r="J20" s="1"/>
      <c r="K20" s="2"/>
      <c r="L20" s="33"/>
      <c r="M20" s="2"/>
      <c r="N20" s="3"/>
      <c r="O20" s="32"/>
      <c r="P20" s="33"/>
      <c r="Q20" s="33"/>
      <c r="R20" s="33"/>
      <c r="S20" s="2"/>
      <c r="T20" s="1"/>
      <c r="U20" s="2"/>
      <c r="V20" s="2"/>
      <c r="W20" s="2"/>
      <c r="X20" s="2"/>
      <c r="Y20" s="2"/>
      <c r="Z20" s="31"/>
      <c r="AA20" s="31"/>
    </row>
    <row r="21" spans="1:27">
      <c r="A21" s="1"/>
      <c r="B21" s="1"/>
      <c r="C21" s="1"/>
      <c r="D21" s="3"/>
      <c r="E21" s="2"/>
      <c r="F21" s="2"/>
      <c r="G21" s="2"/>
      <c r="H21" s="3"/>
      <c r="I21" s="2"/>
      <c r="J21" s="1"/>
      <c r="K21" s="2"/>
      <c r="L21" s="33"/>
      <c r="M21" s="2"/>
      <c r="N21" s="3"/>
      <c r="O21" s="32"/>
      <c r="P21" s="33"/>
      <c r="Q21" s="33"/>
      <c r="R21" s="33"/>
      <c r="S21" s="2"/>
      <c r="T21" s="1"/>
      <c r="U21" s="2"/>
      <c r="V21" s="2"/>
      <c r="W21" s="2"/>
      <c r="X21" s="2"/>
      <c r="Y21" s="2"/>
      <c r="Z21" s="31"/>
      <c r="AA21" s="31"/>
    </row>
    <row r="22" spans="1:27">
      <c r="A22" s="1"/>
      <c r="B22" s="1"/>
      <c r="C22" s="1"/>
      <c r="D22" s="3"/>
      <c r="E22" s="2"/>
      <c r="F22" s="2"/>
      <c r="G22" s="2"/>
      <c r="H22" s="3"/>
      <c r="I22" s="2"/>
      <c r="J22" s="1"/>
      <c r="K22" s="2"/>
      <c r="L22" s="33"/>
      <c r="M22" s="2"/>
      <c r="N22" s="3"/>
      <c r="O22" s="32"/>
      <c r="P22" s="33"/>
      <c r="Q22" s="33"/>
      <c r="R22" s="33"/>
      <c r="S22" s="2"/>
      <c r="T22" s="1"/>
      <c r="U22" s="2"/>
      <c r="V22" s="2"/>
      <c r="W22" s="2"/>
      <c r="X22" s="2"/>
      <c r="Y22" s="2"/>
      <c r="Z22" s="31"/>
      <c r="AA22" s="31"/>
    </row>
    <row r="23" spans="1:27">
      <c r="A23" s="1"/>
      <c r="B23" s="1"/>
      <c r="C23" s="1"/>
      <c r="D23" s="3"/>
      <c r="E23" s="2"/>
      <c r="F23" s="2"/>
      <c r="G23" s="2"/>
      <c r="H23" s="3"/>
      <c r="I23" s="2"/>
      <c r="J23" s="1"/>
      <c r="K23" s="2"/>
      <c r="L23" s="33"/>
      <c r="M23" s="2"/>
      <c r="N23" s="3"/>
      <c r="O23" s="32"/>
      <c r="P23" s="33"/>
      <c r="Q23" s="33"/>
      <c r="R23" s="33"/>
      <c r="S23" s="2"/>
      <c r="T23" s="1"/>
      <c r="U23" s="2"/>
      <c r="V23" s="2"/>
      <c r="W23" s="2"/>
      <c r="X23" s="2"/>
      <c r="Y23" s="2"/>
      <c r="Z23" s="31"/>
      <c r="AA23" s="31"/>
    </row>
    <row r="24" spans="1:27">
      <c r="A24" s="1"/>
      <c r="B24" s="1"/>
      <c r="C24" s="1"/>
      <c r="D24" s="3"/>
      <c r="E24" s="2"/>
      <c r="F24" s="2"/>
      <c r="G24" s="2"/>
      <c r="H24" s="3"/>
      <c r="I24" s="2"/>
      <c r="J24" s="1"/>
      <c r="K24" s="2"/>
      <c r="L24" s="33"/>
      <c r="M24" s="2"/>
      <c r="N24" s="3"/>
      <c r="O24" s="32"/>
      <c r="P24" s="33"/>
      <c r="Q24" s="33"/>
      <c r="R24" s="33"/>
      <c r="S24" s="2"/>
      <c r="T24" s="1"/>
      <c r="U24" s="2"/>
      <c r="V24" s="2"/>
      <c r="W24" s="2"/>
      <c r="X24" s="2"/>
      <c r="Y24" s="2"/>
      <c r="Z24" s="31"/>
      <c r="AA24" s="31"/>
    </row>
    <row r="25" spans="1:27">
      <c r="A25" s="1"/>
      <c r="B25" s="1"/>
      <c r="C25" s="1"/>
      <c r="D25" s="3"/>
      <c r="E25" s="2"/>
      <c r="F25" s="2"/>
      <c r="G25" s="2"/>
      <c r="H25" s="3"/>
      <c r="I25" s="2"/>
      <c r="J25" s="1"/>
      <c r="K25" s="2"/>
      <c r="L25" s="33"/>
      <c r="M25" s="2"/>
      <c r="N25" s="3"/>
      <c r="O25" s="32"/>
      <c r="P25" s="33"/>
      <c r="Q25" s="33"/>
      <c r="R25" s="33"/>
      <c r="S25" s="2"/>
      <c r="T25" s="1"/>
      <c r="U25" s="2"/>
      <c r="V25" s="2"/>
      <c r="W25" s="2"/>
      <c r="X25" s="2"/>
      <c r="Y25" s="2"/>
      <c r="Z25" s="31"/>
      <c r="AA25" s="31"/>
    </row>
    <row r="26" spans="1:27">
      <c r="A26" s="1"/>
      <c r="B26" s="1"/>
      <c r="C26" s="1"/>
      <c r="D26" s="3"/>
      <c r="E26" s="2"/>
      <c r="F26" s="2"/>
      <c r="G26" s="2"/>
      <c r="H26" s="3"/>
      <c r="I26" s="2"/>
      <c r="J26" s="1"/>
      <c r="K26" s="2"/>
      <c r="L26" s="33"/>
      <c r="M26" s="2"/>
      <c r="N26" s="3"/>
      <c r="O26" s="32"/>
      <c r="P26" s="33"/>
      <c r="Q26" s="33"/>
      <c r="R26" s="33"/>
      <c r="S26" s="2"/>
      <c r="T26" s="1"/>
      <c r="U26" s="2"/>
      <c r="V26" s="2"/>
      <c r="W26" s="2"/>
      <c r="X26" s="2"/>
      <c r="Y26" s="2"/>
      <c r="Z26" s="31"/>
      <c r="AA26" s="31"/>
    </row>
    <row r="27" spans="1:27">
      <c r="A27" s="1"/>
      <c r="B27" s="1"/>
      <c r="C27" s="1"/>
      <c r="D27" s="3"/>
      <c r="E27" s="2"/>
      <c r="F27" s="2"/>
      <c r="G27" s="2"/>
      <c r="H27" s="3"/>
      <c r="I27" s="2"/>
      <c r="J27" s="1"/>
      <c r="K27" s="2"/>
      <c r="L27" s="33"/>
      <c r="M27" s="2"/>
      <c r="N27" s="3"/>
      <c r="O27" s="32"/>
      <c r="P27" s="33"/>
      <c r="Q27" s="33"/>
      <c r="R27" s="33"/>
      <c r="S27" s="2"/>
      <c r="T27" s="1"/>
      <c r="U27" s="2"/>
      <c r="V27" s="2"/>
      <c r="W27" s="2"/>
      <c r="X27" s="2"/>
      <c r="Y27" s="2"/>
      <c r="Z27" s="31"/>
      <c r="AA27" s="31"/>
    </row>
    <row r="28" spans="1:27">
      <c r="A28" s="1"/>
      <c r="B28" s="1"/>
      <c r="C28" s="1"/>
      <c r="D28" s="3"/>
      <c r="E28" s="2"/>
      <c r="F28" s="2"/>
      <c r="G28" s="2"/>
      <c r="H28" s="3"/>
      <c r="I28" s="2"/>
      <c r="J28" s="1"/>
      <c r="K28" s="2"/>
      <c r="L28" s="33"/>
      <c r="M28" s="2"/>
      <c r="N28" s="3"/>
      <c r="O28" s="32"/>
      <c r="P28" s="33"/>
      <c r="Q28" s="33"/>
      <c r="R28" s="33"/>
      <c r="S28" s="2"/>
      <c r="T28" s="1"/>
      <c r="U28" s="2"/>
      <c r="V28" s="2"/>
      <c r="W28" s="2"/>
      <c r="X28" s="2"/>
      <c r="Y28" s="2"/>
      <c r="Z28" s="31"/>
      <c r="AA28" s="31"/>
    </row>
    <row r="29" spans="1:27">
      <c r="A29" s="1"/>
      <c r="B29" s="1"/>
      <c r="C29" s="1"/>
      <c r="D29" s="3"/>
      <c r="E29" s="2"/>
      <c r="F29" s="2"/>
      <c r="G29" s="2"/>
      <c r="H29" s="3"/>
      <c r="I29" s="2"/>
      <c r="J29" s="1"/>
      <c r="K29" s="2"/>
      <c r="L29" s="33"/>
      <c r="M29" s="2"/>
      <c r="N29" s="3"/>
      <c r="O29" s="32"/>
      <c r="P29" s="33"/>
      <c r="Q29" s="33"/>
      <c r="R29" s="33"/>
      <c r="S29" s="2"/>
      <c r="T29" s="1"/>
      <c r="U29" s="2"/>
      <c r="V29" s="2"/>
      <c r="W29" s="2"/>
      <c r="X29" s="2"/>
      <c r="Y29" s="2"/>
      <c r="Z29" s="31"/>
      <c r="AA29" s="31"/>
    </row>
    <row r="30" spans="1:27">
      <c r="A30" s="1"/>
      <c r="B30" s="1"/>
      <c r="C30" s="1"/>
      <c r="D30" s="3"/>
      <c r="E30" s="2"/>
      <c r="F30" s="2"/>
      <c r="G30" s="2"/>
      <c r="H30" s="3"/>
      <c r="I30" s="2"/>
      <c r="J30" s="1"/>
      <c r="K30" s="2"/>
      <c r="L30" s="33"/>
      <c r="M30" s="2"/>
      <c r="N30" s="3"/>
      <c r="O30" s="32"/>
      <c r="P30" s="33"/>
      <c r="Q30" s="33"/>
      <c r="R30" s="33"/>
      <c r="S30" s="2"/>
      <c r="T30" s="1"/>
      <c r="U30" s="2"/>
      <c r="V30" s="2"/>
      <c r="W30" s="2"/>
      <c r="X30" s="2"/>
      <c r="Y30" s="2"/>
      <c r="Z30" s="31"/>
      <c r="AA30" s="31"/>
    </row>
    <row r="31" spans="1:27">
      <c r="A31" s="1"/>
      <c r="B31" s="1"/>
      <c r="C31" s="1"/>
      <c r="D31" s="3"/>
      <c r="E31" s="2"/>
      <c r="F31" s="2"/>
      <c r="G31" s="2"/>
      <c r="H31" s="3"/>
      <c r="I31" s="2"/>
      <c r="J31" s="1"/>
      <c r="K31" s="2"/>
      <c r="L31" s="33"/>
      <c r="M31" s="2"/>
      <c r="N31" s="3"/>
      <c r="O31" s="32"/>
      <c r="P31" s="33"/>
      <c r="Q31" s="33"/>
      <c r="R31" s="33"/>
      <c r="S31" s="2"/>
      <c r="T31" s="1"/>
      <c r="U31" s="2"/>
      <c r="V31" s="2"/>
      <c r="W31" s="2"/>
      <c r="X31" s="2"/>
      <c r="Y31" s="2"/>
      <c r="Z31" s="31"/>
      <c r="AA31" s="31"/>
    </row>
    <row r="32" spans="1:27">
      <c r="A32" s="1"/>
      <c r="B32" s="1"/>
      <c r="C32" s="1"/>
      <c r="D32" s="3"/>
      <c r="E32" s="2"/>
      <c r="F32" s="2"/>
      <c r="G32" s="2"/>
      <c r="H32" s="3"/>
      <c r="I32" s="2"/>
      <c r="J32" s="1"/>
      <c r="K32" s="2"/>
      <c r="L32" s="33"/>
      <c r="M32" s="2"/>
      <c r="N32" s="3"/>
      <c r="O32" s="32"/>
      <c r="P32" s="33"/>
      <c r="Q32" s="33"/>
      <c r="R32" s="33"/>
      <c r="S32" s="2"/>
      <c r="T32" s="1"/>
      <c r="U32" s="2"/>
      <c r="V32" s="2"/>
      <c r="W32" s="2"/>
      <c r="X32" s="2"/>
      <c r="Y32" s="2"/>
      <c r="Z32" s="31"/>
      <c r="AA32" s="31"/>
    </row>
    <row r="33" spans="1:27">
      <c r="A33" s="1"/>
      <c r="B33" s="1"/>
      <c r="C33" s="1"/>
      <c r="D33" s="3"/>
      <c r="E33" s="2"/>
      <c r="F33" s="2"/>
      <c r="G33" s="2"/>
      <c r="H33" s="3"/>
      <c r="I33" s="2"/>
      <c r="J33" s="1"/>
      <c r="K33" s="2"/>
      <c r="L33" s="33"/>
      <c r="M33" s="2"/>
      <c r="N33" s="3"/>
      <c r="O33" s="32"/>
      <c r="P33" s="33"/>
      <c r="Q33" s="33"/>
      <c r="R33" s="33"/>
      <c r="S33" s="2"/>
      <c r="T33" s="1"/>
      <c r="U33" s="2"/>
      <c r="V33" s="2"/>
      <c r="W33" s="2"/>
      <c r="X33" s="2"/>
      <c r="Y33" s="2"/>
      <c r="Z33" s="31"/>
      <c r="AA33" s="31"/>
    </row>
    <row r="34" spans="1:27">
      <c r="A34" s="1"/>
      <c r="B34" s="1"/>
      <c r="C34" s="1"/>
      <c r="D34" s="3"/>
      <c r="E34" s="2"/>
      <c r="F34" s="2"/>
      <c r="G34" s="2"/>
      <c r="H34" s="3"/>
      <c r="I34" s="2"/>
      <c r="J34" s="1"/>
      <c r="K34" s="2"/>
      <c r="L34" s="33"/>
      <c r="M34" s="2"/>
      <c r="N34" s="3"/>
      <c r="O34" s="32"/>
      <c r="P34" s="33"/>
      <c r="Q34" s="33"/>
      <c r="R34" s="33"/>
      <c r="S34" s="2"/>
      <c r="T34" s="1"/>
      <c r="U34" s="2"/>
      <c r="V34" s="2"/>
      <c r="W34" s="2"/>
      <c r="X34" s="2"/>
      <c r="Y34" s="2"/>
      <c r="Z34" s="31"/>
      <c r="AA34" s="31"/>
    </row>
    <row r="35" spans="1:27">
      <c r="A35" s="1"/>
      <c r="B35" s="1"/>
      <c r="C35" s="1"/>
      <c r="D35" s="3"/>
      <c r="E35" s="2"/>
      <c r="F35" s="2"/>
      <c r="G35" s="2"/>
      <c r="H35" s="3"/>
      <c r="I35" s="2"/>
      <c r="J35" s="1"/>
      <c r="K35" s="2"/>
      <c r="L35" s="33"/>
      <c r="M35" s="2"/>
      <c r="N35" s="3"/>
      <c r="O35" s="32"/>
      <c r="P35" s="33"/>
      <c r="Q35" s="33"/>
      <c r="R35" s="33"/>
      <c r="S35" s="2"/>
      <c r="T35" s="1"/>
      <c r="U35" s="2"/>
      <c r="V35" s="2"/>
      <c r="W35" s="2"/>
      <c r="X35" s="2"/>
      <c r="Y35" s="2"/>
      <c r="Z35" s="31"/>
      <c r="AA35" s="31"/>
    </row>
    <row r="36" spans="1:27">
      <c r="A36" s="1"/>
      <c r="B36" s="1"/>
      <c r="C36" s="1"/>
      <c r="D36" s="3"/>
      <c r="E36" s="2"/>
      <c r="F36" s="2"/>
      <c r="G36" s="2"/>
      <c r="H36" s="3"/>
      <c r="I36" s="2"/>
      <c r="J36" s="1"/>
      <c r="K36" s="2"/>
      <c r="L36" s="33"/>
      <c r="M36" s="2"/>
      <c r="N36" s="3"/>
      <c r="O36" s="32"/>
      <c r="P36" s="33"/>
      <c r="Q36" s="33"/>
      <c r="R36" s="33"/>
      <c r="S36" s="2"/>
      <c r="T36" s="1"/>
      <c r="U36" s="2"/>
      <c r="V36" s="2"/>
      <c r="W36" s="2"/>
      <c r="X36" s="2"/>
      <c r="Y36" s="2"/>
      <c r="Z36" s="31"/>
      <c r="AA36" s="31"/>
    </row>
    <row r="37" spans="1:27">
      <c r="A37" s="1"/>
      <c r="B37" s="1"/>
      <c r="C37" s="1"/>
      <c r="D37" s="3"/>
      <c r="E37" s="2"/>
      <c r="F37" s="2"/>
      <c r="G37" s="2"/>
      <c r="H37" s="3"/>
      <c r="I37" s="2"/>
      <c r="J37" s="1"/>
      <c r="K37" s="2"/>
      <c r="L37" s="33"/>
      <c r="M37" s="2"/>
      <c r="N37" s="3"/>
      <c r="O37" s="32"/>
      <c r="P37" s="33"/>
      <c r="Q37" s="33"/>
      <c r="R37" s="33"/>
      <c r="S37" s="2"/>
      <c r="T37" s="1"/>
      <c r="U37" s="2"/>
      <c r="V37" s="2"/>
      <c r="W37" s="2"/>
      <c r="X37" s="2"/>
      <c r="Y37" s="2"/>
      <c r="Z37" s="31"/>
      <c r="AA37" s="31"/>
    </row>
    <row r="38" spans="1:27">
      <c r="A38" s="1"/>
      <c r="B38" s="1"/>
      <c r="C38" s="1"/>
      <c r="D38" s="3"/>
      <c r="E38" s="2"/>
      <c r="F38" s="2"/>
      <c r="G38" s="2"/>
      <c r="H38" s="3"/>
      <c r="I38" s="2"/>
      <c r="J38" s="1"/>
      <c r="K38" s="2"/>
      <c r="L38" s="33"/>
      <c r="M38" s="2"/>
      <c r="N38" s="3"/>
      <c r="O38" s="32"/>
      <c r="P38" s="33"/>
      <c r="Q38" s="33"/>
      <c r="R38" s="33"/>
      <c r="S38" s="2"/>
      <c r="T38" s="1"/>
      <c r="U38" s="2"/>
      <c r="V38" s="2"/>
      <c r="W38" s="2"/>
      <c r="X38" s="2"/>
      <c r="Y38" s="2"/>
      <c r="Z38" s="31"/>
      <c r="AA38" s="31"/>
    </row>
    <row r="39" spans="1:27">
      <c r="A39" s="1"/>
      <c r="B39" s="1"/>
      <c r="C39" s="1"/>
      <c r="D39" s="3"/>
      <c r="E39" s="2"/>
      <c r="F39" s="2"/>
      <c r="G39" s="2"/>
      <c r="H39" s="3"/>
      <c r="I39" s="2"/>
      <c r="J39" s="1"/>
      <c r="K39" s="2"/>
      <c r="L39" s="33"/>
      <c r="M39" s="2"/>
      <c r="N39" s="3"/>
      <c r="O39" s="32"/>
      <c r="P39" s="33"/>
      <c r="Q39" s="33"/>
      <c r="R39" s="33"/>
      <c r="S39" s="2"/>
      <c r="T39" s="1"/>
      <c r="U39" s="2"/>
      <c r="V39" s="2"/>
      <c r="W39" s="2"/>
      <c r="X39" s="2"/>
      <c r="Y39" s="2"/>
      <c r="Z39" s="31"/>
      <c r="AA39" s="31"/>
    </row>
    <row r="40" spans="1:27">
      <c r="A40" s="1"/>
      <c r="B40" s="1"/>
      <c r="C40" s="1"/>
      <c r="D40" s="3"/>
      <c r="E40" s="2"/>
      <c r="F40" s="2"/>
      <c r="G40" s="2"/>
      <c r="H40" s="3"/>
      <c r="I40" s="2"/>
      <c r="J40" s="1"/>
      <c r="K40" s="2"/>
      <c r="L40" s="33"/>
      <c r="M40" s="2"/>
      <c r="N40" s="3"/>
      <c r="O40" s="32"/>
      <c r="P40" s="33"/>
      <c r="Q40" s="33"/>
      <c r="R40" s="33"/>
      <c r="S40" s="2"/>
      <c r="T40" s="1"/>
      <c r="U40" s="2"/>
      <c r="V40" s="2"/>
      <c r="W40" s="2"/>
      <c r="X40" s="2"/>
      <c r="Y40" s="2"/>
      <c r="Z40" s="31"/>
      <c r="AA40" s="31"/>
    </row>
    <row r="41" spans="1:27">
      <c r="A41" s="1"/>
      <c r="B41" s="1"/>
      <c r="C41" s="1"/>
      <c r="D41" s="3"/>
      <c r="E41" s="2"/>
      <c r="F41" s="2"/>
      <c r="G41" s="2"/>
      <c r="H41" s="3"/>
      <c r="I41" s="2"/>
      <c r="J41" s="1"/>
      <c r="K41" s="2"/>
      <c r="L41" s="33"/>
      <c r="M41" s="2"/>
      <c r="N41" s="3"/>
      <c r="O41" s="32"/>
      <c r="P41" s="33"/>
      <c r="Q41" s="33"/>
      <c r="R41" s="33"/>
      <c r="S41" s="2"/>
      <c r="T41" s="1"/>
      <c r="U41" s="2"/>
      <c r="V41" s="2"/>
      <c r="W41" s="2"/>
      <c r="X41" s="2"/>
      <c r="Y41" s="2"/>
      <c r="Z41" s="31"/>
      <c r="AA41" s="31"/>
    </row>
    <row r="42" spans="1:27">
      <c r="A42" s="1"/>
      <c r="B42" s="1"/>
      <c r="C42" s="1"/>
      <c r="D42" s="3"/>
      <c r="E42" s="2"/>
      <c r="F42" s="2"/>
      <c r="G42" s="2"/>
      <c r="H42" s="3"/>
      <c r="I42" s="2"/>
      <c r="J42" s="1"/>
      <c r="K42" s="2"/>
      <c r="L42" s="33"/>
      <c r="M42" s="2"/>
      <c r="N42" s="3"/>
      <c r="O42" s="32"/>
      <c r="P42" s="33"/>
      <c r="Q42" s="33"/>
      <c r="R42" s="33"/>
      <c r="S42" s="2"/>
      <c r="T42" s="1"/>
      <c r="U42" s="2"/>
      <c r="V42" s="2"/>
      <c r="W42" s="2"/>
      <c r="X42" s="2"/>
      <c r="Y42" s="2"/>
      <c r="Z42" s="31"/>
      <c r="AA42" s="31"/>
    </row>
    <row r="43" spans="1:27">
      <c r="A43" s="1"/>
      <c r="B43" s="1"/>
      <c r="C43" s="1"/>
      <c r="D43" s="3"/>
      <c r="E43" s="2"/>
      <c r="F43" s="2"/>
      <c r="G43" s="2"/>
      <c r="H43" s="3"/>
      <c r="I43" s="2"/>
      <c r="J43" s="1"/>
      <c r="K43" s="2"/>
      <c r="L43" s="33"/>
      <c r="M43" s="2"/>
      <c r="N43" s="3"/>
      <c r="O43" s="32"/>
      <c r="P43" s="33"/>
      <c r="Q43" s="33"/>
      <c r="R43" s="33"/>
      <c r="S43" s="2"/>
      <c r="T43" s="1"/>
      <c r="U43" s="2"/>
      <c r="V43" s="2"/>
      <c r="W43" s="2"/>
      <c r="X43" s="2"/>
      <c r="Y43" s="2"/>
      <c r="Z43" s="31"/>
      <c r="AA43" s="31"/>
    </row>
    <row r="44" spans="1:27">
      <c r="A44" s="1"/>
      <c r="B44" s="1"/>
      <c r="C44" s="1"/>
      <c r="D44" s="3"/>
      <c r="E44" s="2"/>
      <c r="F44" s="2"/>
      <c r="G44" s="2"/>
      <c r="H44" s="3"/>
      <c r="I44" s="2"/>
      <c r="J44" s="1"/>
      <c r="K44" s="2"/>
      <c r="L44" s="33"/>
      <c r="M44" s="2"/>
      <c r="N44" s="3"/>
      <c r="O44" s="32"/>
      <c r="P44" s="33"/>
      <c r="Q44" s="33"/>
      <c r="R44" s="33"/>
      <c r="S44" s="2"/>
      <c r="T44" s="1"/>
      <c r="U44" s="2"/>
      <c r="V44" s="2"/>
      <c r="W44" s="2"/>
      <c r="X44" s="2"/>
      <c r="Y44" s="2"/>
      <c r="Z44" s="31"/>
      <c r="AA44" s="31"/>
    </row>
    <row r="45" spans="1:27">
      <c r="A45" s="1"/>
      <c r="B45" s="1"/>
      <c r="C45" s="1"/>
      <c r="D45" s="3"/>
      <c r="E45" s="2"/>
      <c r="F45" s="2"/>
      <c r="G45" s="2"/>
      <c r="H45" s="3"/>
      <c r="I45" s="2"/>
      <c r="J45" s="1"/>
      <c r="K45" s="2"/>
      <c r="L45" s="33"/>
      <c r="M45" s="2"/>
      <c r="N45" s="3"/>
      <c r="O45" s="32"/>
      <c r="P45" s="33"/>
      <c r="Q45" s="33"/>
      <c r="R45" s="33"/>
      <c r="S45" s="2"/>
      <c r="T45" s="1"/>
      <c r="U45" s="2"/>
      <c r="V45" s="2"/>
      <c r="W45" s="2"/>
      <c r="X45" s="2"/>
      <c r="Y45" s="2"/>
      <c r="Z45" s="31"/>
      <c r="AA45" s="31"/>
    </row>
    <row r="46" spans="1:27">
      <c r="A46" s="1"/>
      <c r="B46" s="1"/>
      <c r="C46" s="1"/>
      <c r="D46" s="3"/>
      <c r="E46" s="2"/>
      <c r="F46" s="2"/>
      <c r="G46" s="2"/>
      <c r="H46" s="3"/>
      <c r="I46" s="2"/>
      <c r="J46" s="1"/>
      <c r="K46" s="2"/>
      <c r="L46" s="33"/>
      <c r="M46" s="2"/>
      <c r="N46" s="3"/>
      <c r="O46" s="32"/>
      <c r="P46" s="33"/>
      <c r="Q46" s="33"/>
      <c r="R46" s="33"/>
      <c r="S46" s="2"/>
      <c r="T46" s="1"/>
      <c r="U46" s="2"/>
      <c r="V46" s="2"/>
      <c r="W46" s="2"/>
      <c r="X46" s="2"/>
      <c r="Y46" s="2"/>
      <c r="Z46" s="31"/>
      <c r="AA46" s="31"/>
    </row>
    <row r="47" spans="1:27">
      <c r="A47" s="1"/>
      <c r="B47" s="1"/>
      <c r="C47" s="1"/>
      <c r="D47" s="3"/>
      <c r="E47" s="2"/>
      <c r="F47" s="2"/>
      <c r="G47" s="2"/>
      <c r="H47" s="3"/>
      <c r="I47" s="2"/>
      <c r="J47" s="1"/>
      <c r="K47" s="2"/>
      <c r="L47" s="33"/>
      <c r="M47" s="2"/>
      <c r="N47" s="3"/>
      <c r="O47" s="32"/>
      <c r="P47" s="33"/>
      <c r="Q47" s="33"/>
      <c r="R47" s="33"/>
      <c r="S47" s="2"/>
      <c r="T47" s="1"/>
      <c r="U47" s="2"/>
      <c r="V47" s="2"/>
      <c r="W47" s="2"/>
      <c r="X47" s="2"/>
      <c r="Y47" s="2"/>
      <c r="Z47" s="31"/>
      <c r="AA47" s="31"/>
    </row>
    <row r="48" spans="1:27">
      <c r="A48" s="1"/>
      <c r="B48" s="1"/>
      <c r="C48" s="1"/>
      <c r="D48" s="3"/>
      <c r="E48" s="2"/>
      <c r="F48" s="2"/>
      <c r="G48" s="2"/>
      <c r="H48" s="3"/>
      <c r="I48" s="2"/>
      <c r="J48" s="1"/>
      <c r="K48" s="2"/>
      <c r="L48" s="33"/>
      <c r="M48" s="2"/>
      <c r="N48" s="3"/>
      <c r="O48" s="32"/>
      <c r="P48" s="33"/>
      <c r="Q48" s="33"/>
      <c r="R48" s="33"/>
      <c r="S48" s="2"/>
      <c r="T48" s="1"/>
      <c r="U48" s="2"/>
      <c r="V48" s="2"/>
      <c r="W48" s="2"/>
      <c r="X48" s="2"/>
      <c r="Y48" s="2"/>
      <c r="Z48" s="31"/>
      <c r="AA48" s="31"/>
    </row>
    <row r="49" spans="1:27">
      <c r="A49" s="1"/>
      <c r="B49" s="1"/>
      <c r="C49" s="1"/>
      <c r="D49" s="3"/>
      <c r="E49" s="2"/>
      <c r="F49" s="2"/>
      <c r="G49" s="2"/>
      <c r="H49" s="3"/>
      <c r="I49" s="2"/>
      <c r="J49" s="1"/>
      <c r="K49" s="2"/>
      <c r="L49" s="33"/>
      <c r="M49" s="2"/>
      <c r="N49" s="3"/>
      <c r="O49" s="32"/>
      <c r="P49" s="33"/>
      <c r="Q49" s="33"/>
      <c r="R49" s="33"/>
      <c r="S49" s="2"/>
      <c r="T49" s="1"/>
      <c r="U49" s="2"/>
      <c r="V49" s="2"/>
      <c r="W49" s="2"/>
      <c r="X49" s="2"/>
      <c r="Y49" s="2"/>
      <c r="Z49" s="31"/>
      <c r="AA49" s="31"/>
    </row>
    <row r="50" spans="1:27">
      <c r="A50" s="1"/>
      <c r="B50" s="1"/>
      <c r="C50" s="1"/>
      <c r="D50" s="3"/>
      <c r="E50" s="2"/>
      <c r="F50" s="2"/>
      <c r="G50" s="2"/>
      <c r="H50" s="3"/>
      <c r="I50" s="2"/>
      <c r="J50" s="1"/>
      <c r="K50" s="2"/>
      <c r="L50" s="33"/>
      <c r="M50" s="2"/>
      <c r="N50" s="3"/>
      <c r="O50" s="32"/>
      <c r="P50" s="33"/>
      <c r="Q50" s="33"/>
      <c r="R50" s="33"/>
      <c r="S50" s="2"/>
      <c r="T50" s="1"/>
      <c r="U50" s="2"/>
      <c r="V50" s="2"/>
      <c r="W50" s="2"/>
      <c r="X50" s="2"/>
      <c r="Y50" s="2"/>
      <c r="Z50" s="31"/>
      <c r="AA50" s="31"/>
    </row>
    <row r="51" spans="1:27">
      <c r="A51" s="1"/>
      <c r="B51" s="1"/>
      <c r="C51" s="1"/>
      <c r="D51" s="3"/>
      <c r="E51" s="2"/>
      <c r="F51" s="2"/>
      <c r="G51" s="2"/>
      <c r="H51" s="3"/>
      <c r="I51" s="2"/>
      <c r="J51" s="1"/>
      <c r="K51" s="2"/>
      <c r="L51" s="33"/>
      <c r="M51" s="2"/>
      <c r="N51" s="3"/>
      <c r="O51" s="32"/>
      <c r="P51" s="33"/>
      <c r="Q51" s="33"/>
      <c r="R51" s="33"/>
      <c r="S51" s="2"/>
      <c r="T51" s="1"/>
      <c r="U51" s="2"/>
      <c r="V51" s="2"/>
      <c r="W51" s="2"/>
      <c r="X51" s="2"/>
      <c r="Y51" s="2"/>
      <c r="Z51" s="31"/>
      <c r="AA51" s="31"/>
    </row>
    <row r="52" spans="1:27">
      <c r="A52" s="1"/>
      <c r="B52" s="1"/>
      <c r="C52" s="1"/>
      <c r="D52" s="3"/>
      <c r="E52" s="2"/>
      <c r="F52" s="2"/>
      <c r="G52" s="2"/>
      <c r="H52" s="3"/>
      <c r="I52" s="2"/>
      <c r="J52" s="1"/>
      <c r="K52" s="2"/>
      <c r="L52" s="33"/>
      <c r="M52" s="2"/>
      <c r="N52" s="3"/>
      <c r="O52" s="32"/>
      <c r="P52" s="33"/>
      <c r="Q52" s="33"/>
      <c r="R52" s="33"/>
      <c r="S52" s="2"/>
      <c r="T52" s="1"/>
      <c r="U52" s="2"/>
      <c r="V52" s="2"/>
      <c r="W52" s="2"/>
      <c r="X52" s="2"/>
      <c r="Y52" s="2"/>
      <c r="Z52" s="31"/>
      <c r="AA52" s="31"/>
    </row>
    <row r="53" spans="1:27">
      <c r="A53" s="1"/>
      <c r="B53" s="1"/>
      <c r="C53" s="1"/>
      <c r="D53" s="3"/>
      <c r="E53" s="2"/>
      <c r="F53" s="2"/>
      <c r="G53" s="2"/>
      <c r="H53" s="3"/>
      <c r="I53" s="2"/>
      <c r="J53" s="1"/>
      <c r="K53" s="2"/>
      <c r="L53" s="33"/>
      <c r="M53" s="2"/>
      <c r="N53" s="3"/>
      <c r="O53" s="32"/>
      <c r="P53" s="33"/>
      <c r="Q53" s="33"/>
      <c r="R53" s="33"/>
      <c r="S53" s="2"/>
      <c r="T53" s="1"/>
      <c r="U53" s="2"/>
      <c r="V53" s="2"/>
      <c r="W53" s="2"/>
      <c r="X53" s="2"/>
      <c r="Y53" s="2"/>
      <c r="Z53" s="31"/>
      <c r="AA53" s="31"/>
    </row>
    <row r="54" spans="1:27">
      <c r="A54" s="1"/>
      <c r="B54" s="1"/>
      <c r="C54" s="1"/>
      <c r="D54" s="3"/>
      <c r="E54" s="2"/>
      <c r="F54" s="2"/>
      <c r="G54" s="2"/>
      <c r="H54" s="3"/>
      <c r="I54" s="2"/>
      <c r="J54" s="1"/>
      <c r="K54" s="2"/>
      <c r="L54" s="33"/>
      <c r="M54" s="2"/>
      <c r="N54" s="3"/>
      <c r="O54" s="32"/>
      <c r="P54" s="33"/>
      <c r="Q54" s="33"/>
      <c r="R54" s="33"/>
      <c r="S54" s="2"/>
      <c r="T54" s="1"/>
      <c r="U54" s="2"/>
      <c r="V54" s="2"/>
      <c r="W54" s="2"/>
      <c r="X54" s="2"/>
      <c r="Y54" s="2"/>
      <c r="Z54" s="31"/>
      <c r="AA54" s="31"/>
    </row>
    <row r="55" spans="1:27">
      <c r="A55" s="1"/>
      <c r="B55" s="1"/>
      <c r="C55" s="1"/>
      <c r="D55" s="3"/>
      <c r="E55" s="2"/>
      <c r="F55" s="2"/>
      <c r="G55" s="2"/>
      <c r="H55" s="3"/>
      <c r="I55" s="2"/>
      <c r="J55" s="1"/>
      <c r="K55" s="2"/>
      <c r="L55" s="33"/>
      <c r="M55" s="2"/>
      <c r="N55" s="3"/>
      <c r="O55" s="32"/>
      <c r="P55" s="33"/>
      <c r="Q55" s="33"/>
      <c r="R55" s="33"/>
      <c r="S55" s="2"/>
      <c r="T55" s="1"/>
      <c r="U55" s="2"/>
      <c r="V55" s="2"/>
      <c r="W55" s="2"/>
      <c r="X55" s="2"/>
      <c r="Y55" s="2"/>
      <c r="Z55" s="31"/>
      <c r="AA55" s="31"/>
    </row>
    <row r="56" spans="1:27">
      <c r="A56" s="1"/>
      <c r="B56" s="1"/>
      <c r="C56" s="1"/>
      <c r="D56" s="3"/>
      <c r="E56" s="2"/>
      <c r="F56" s="2"/>
      <c r="G56" s="2"/>
      <c r="H56" s="3"/>
      <c r="I56" s="2"/>
      <c r="J56" s="1"/>
      <c r="K56" s="2"/>
      <c r="L56" s="33"/>
      <c r="M56" s="2"/>
      <c r="N56" s="3"/>
      <c r="O56" s="32"/>
      <c r="P56" s="33"/>
      <c r="Q56" s="33"/>
      <c r="R56" s="33"/>
      <c r="S56" s="2"/>
      <c r="T56" s="1"/>
      <c r="U56" s="2"/>
      <c r="V56" s="2"/>
      <c r="W56" s="2"/>
      <c r="X56" s="2"/>
      <c r="Y56" s="2"/>
      <c r="Z56" s="31"/>
      <c r="AA56" s="31"/>
    </row>
    <row r="57" spans="1:27">
      <c r="A57" s="1"/>
      <c r="B57" s="1"/>
      <c r="C57" s="1"/>
      <c r="D57" s="3"/>
      <c r="E57" s="2"/>
      <c r="F57" s="2"/>
      <c r="G57" s="2"/>
      <c r="H57" s="3"/>
      <c r="I57" s="2"/>
      <c r="J57" s="1"/>
      <c r="K57" s="2"/>
      <c r="L57" s="33"/>
      <c r="M57" s="2"/>
      <c r="N57" s="3"/>
      <c r="O57" s="32"/>
      <c r="P57" s="33"/>
      <c r="Q57" s="33"/>
      <c r="R57" s="33"/>
      <c r="S57" s="2"/>
      <c r="T57" s="1"/>
      <c r="U57" s="2"/>
      <c r="V57" s="2"/>
      <c r="W57" s="2"/>
      <c r="X57" s="2"/>
      <c r="Y57" s="2"/>
      <c r="Z57" s="31"/>
      <c r="AA57" s="31"/>
    </row>
    <row r="58" spans="1:27">
      <c r="A58" s="1"/>
      <c r="B58" s="1"/>
      <c r="C58" s="1"/>
      <c r="D58" s="3"/>
      <c r="E58" s="2"/>
      <c r="F58" s="2"/>
      <c r="G58" s="2"/>
      <c r="H58" s="3"/>
      <c r="I58" s="2"/>
      <c r="J58" s="1"/>
      <c r="K58" s="2"/>
      <c r="L58" s="33"/>
      <c r="M58" s="2"/>
      <c r="N58" s="3"/>
      <c r="O58" s="32"/>
      <c r="P58" s="33"/>
      <c r="Q58" s="33"/>
      <c r="R58" s="33"/>
      <c r="S58" s="2"/>
      <c r="T58" s="1"/>
      <c r="U58" s="2"/>
      <c r="V58" s="2"/>
      <c r="W58" s="2"/>
      <c r="X58" s="2"/>
      <c r="Y58" s="2"/>
      <c r="Z58" s="31"/>
      <c r="AA58" s="31"/>
    </row>
    <row r="59" spans="1:27">
      <c r="A59" s="1"/>
      <c r="B59" s="1"/>
      <c r="C59" s="1"/>
      <c r="D59" s="3"/>
      <c r="E59" s="2"/>
      <c r="F59" s="2"/>
      <c r="G59" s="2"/>
      <c r="H59" s="3"/>
      <c r="I59" s="2"/>
      <c r="J59" s="1"/>
      <c r="K59" s="2"/>
      <c r="L59" s="33"/>
      <c r="M59" s="2"/>
      <c r="N59" s="3"/>
      <c r="O59" s="32"/>
      <c r="P59" s="33"/>
      <c r="Q59" s="33"/>
      <c r="R59" s="33"/>
      <c r="S59" s="2"/>
      <c r="T59" s="1"/>
      <c r="U59" s="2"/>
      <c r="V59" s="2"/>
      <c r="W59" s="2"/>
      <c r="X59" s="2"/>
      <c r="Y59" s="2"/>
      <c r="Z59" s="31"/>
      <c r="AA59" s="31"/>
    </row>
    <row r="60" spans="1:27">
      <c r="A60" s="1"/>
      <c r="B60" s="1"/>
      <c r="C60" s="1"/>
      <c r="D60" s="3"/>
      <c r="E60" s="2"/>
      <c r="F60" s="2"/>
      <c r="G60" s="2"/>
      <c r="H60" s="3"/>
      <c r="I60" s="2"/>
      <c r="J60" s="1"/>
      <c r="K60" s="2"/>
      <c r="L60" s="33"/>
      <c r="M60" s="2"/>
      <c r="N60" s="3"/>
      <c r="O60" s="32"/>
      <c r="P60" s="33"/>
      <c r="Q60" s="33"/>
      <c r="R60" s="33"/>
      <c r="S60" s="2"/>
      <c r="T60" s="1"/>
      <c r="U60" s="2"/>
      <c r="V60" s="2"/>
      <c r="W60" s="2"/>
      <c r="X60" s="2"/>
      <c r="Y60" s="2"/>
      <c r="Z60" s="31"/>
      <c r="AA60" s="31"/>
    </row>
    <row r="61" spans="1:27">
      <c r="A61" s="1"/>
      <c r="B61" s="1"/>
      <c r="C61" s="1"/>
      <c r="D61" s="3"/>
      <c r="E61" s="2"/>
      <c r="F61" s="2"/>
      <c r="G61" s="2"/>
      <c r="H61" s="3"/>
      <c r="I61" s="2"/>
      <c r="J61" s="1"/>
      <c r="K61" s="2"/>
      <c r="L61" s="33"/>
      <c r="M61" s="2"/>
      <c r="N61" s="3"/>
      <c r="O61" s="32"/>
      <c r="P61" s="33"/>
      <c r="Q61" s="33"/>
      <c r="R61" s="33"/>
      <c r="S61" s="2"/>
      <c r="T61" s="1"/>
      <c r="U61" s="2"/>
      <c r="V61" s="2"/>
      <c r="W61" s="2"/>
      <c r="X61" s="2"/>
      <c r="Y61" s="2"/>
      <c r="Z61" s="31"/>
      <c r="AA61" s="31"/>
    </row>
    <row r="62" spans="1:27">
      <c r="A62" s="1"/>
      <c r="B62" s="1"/>
      <c r="C62" s="1"/>
      <c r="D62" s="3"/>
      <c r="E62" s="2"/>
      <c r="F62" s="2"/>
      <c r="G62" s="2"/>
      <c r="H62" s="3"/>
      <c r="I62" s="2"/>
      <c r="J62" s="1"/>
      <c r="K62" s="2"/>
      <c r="L62" s="33"/>
      <c r="M62" s="2"/>
      <c r="N62" s="3"/>
      <c r="O62" s="32"/>
      <c r="P62" s="33"/>
      <c r="Q62" s="33"/>
      <c r="R62" s="33"/>
      <c r="S62" s="2"/>
      <c r="T62" s="1"/>
      <c r="U62" s="2"/>
      <c r="V62" s="2"/>
      <c r="W62" s="2"/>
      <c r="X62" s="2"/>
      <c r="Y62" s="2"/>
      <c r="Z62" s="31"/>
      <c r="AA62" s="31"/>
    </row>
    <row r="63" spans="1:27">
      <c r="A63" s="1"/>
      <c r="B63" s="1"/>
      <c r="C63" s="1"/>
      <c r="D63" s="3"/>
      <c r="E63" s="2"/>
      <c r="F63" s="2"/>
      <c r="G63" s="2"/>
      <c r="H63" s="3"/>
      <c r="I63" s="2"/>
      <c r="J63" s="1"/>
      <c r="K63" s="2"/>
      <c r="L63" s="33"/>
      <c r="M63" s="2"/>
      <c r="N63" s="3"/>
      <c r="O63" s="32"/>
      <c r="P63" s="33"/>
      <c r="Q63" s="33"/>
      <c r="R63" s="33"/>
      <c r="S63" s="2"/>
      <c r="T63" s="1"/>
      <c r="U63" s="2"/>
      <c r="V63" s="2"/>
      <c r="W63" s="2"/>
      <c r="X63" s="2"/>
      <c r="Y63" s="2"/>
      <c r="Z63" s="31"/>
      <c r="AA63" s="31"/>
    </row>
    <row r="64" spans="1:27">
      <c r="A64" s="1"/>
      <c r="B64" s="1"/>
      <c r="C64" s="1"/>
      <c r="D64" s="3"/>
      <c r="E64" s="2"/>
      <c r="F64" s="2"/>
      <c r="G64" s="2"/>
      <c r="H64" s="3"/>
      <c r="I64" s="2"/>
      <c r="J64" s="1"/>
      <c r="K64" s="2"/>
      <c r="L64" s="33"/>
      <c r="M64" s="2"/>
      <c r="N64" s="3"/>
      <c r="O64" s="32"/>
      <c r="P64" s="33"/>
      <c r="Q64" s="33"/>
      <c r="R64" s="33"/>
      <c r="S64" s="2"/>
      <c r="T64" s="1"/>
      <c r="U64" s="2"/>
      <c r="V64" s="2"/>
      <c r="W64" s="2"/>
      <c r="X64" s="2"/>
      <c r="Y64" s="2"/>
      <c r="Z64" s="31"/>
      <c r="AA64" s="31"/>
    </row>
    <row r="65" spans="1:27">
      <c r="A65" s="1"/>
      <c r="B65" s="1"/>
      <c r="C65" s="1"/>
      <c r="D65" s="3"/>
      <c r="E65" s="2"/>
      <c r="F65" s="2"/>
      <c r="G65" s="2"/>
      <c r="H65" s="3"/>
      <c r="I65" s="2"/>
      <c r="J65" s="1"/>
      <c r="K65" s="2"/>
      <c r="L65" s="33"/>
      <c r="M65" s="2"/>
      <c r="N65" s="3"/>
      <c r="O65" s="32"/>
      <c r="P65" s="33"/>
      <c r="Q65" s="33"/>
      <c r="R65" s="33"/>
      <c r="S65" s="2"/>
      <c r="T65" s="1"/>
      <c r="U65" s="2"/>
      <c r="V65" s="2"/>
      <c r="W65" s="2"/>
      <c r="X65" s="2"/>
      <c r="Y65" s="2"/>
      <c r="Z65" s="31"/>
      <c r="AA65" s="31"/>
    </row>
    <row r="66" spans="1:27">
      <c r="A66" s="1"/>
      <c r="B66" s="1"/>
      <c r="C66" s="1"/>
      <c r="D66" s="3"/>
      <c r="E66" s="2"/>
      <c r="F66" s="2"/>
      <c r="G66" s="2"/>
      <c r="H66" s="3"/>
      <c r="I66" s="2"/>
      <c r="J66" s="1"/>
      <c r="K66" s="2"/>
      <c r="L66" s="33"/>
      <c r="M66" s="2"/>
      <c r="N66" s="3"/>
      <c r="O66" s="32"/>
      <c r="P66" s="33"/>
      <c r="Q66" s="33"/>
      <c r="R66" s="33"/>
      <c r="S66" s="2"/>
      <c r="T66" s="1"/>
      <c r="U66" s="2"/>
      <c r="V66" s="2"/>
      <c r="W66" s="2"/>
      <c r="X66" s="2"/>
      <c r="Y66" s="2"/>
      <c r="Z66" s="31"/>
      <c r="AA66" s="31"/>
    </row>
    <row r="67" spans="1:27">
      <c r="A67" s="1"/>
      <c r="B67" s="1"/>
      <c r="C67" s="1"/>
      <c r="D67" s="3"/>
      <c r="E67" s="2"/>
      <c r="F67" s="2"/>
      <c r="G67" s="2"/>
      <c r="H67" s="3"/>
      <c r="I67" s="2"/>
      <c r="J67" s="1"/>
      <c r="K67" s="2"/>
      <c r="L67" s="33"/>
      <c r="M67" s="2"/>
      <c r="N67" s="3"/>
      <c r="O67" s="32"/>
      <c r="P67" s="33"/>
      <c r="Q67" s="33"/>
      <c r="R67" s="33"/>
      <c r="S67" s="2"/>
      <c r="T67" s="1"/>
      <c r="U67" s="2"/>
      <c r="V67" s="2"/>
      <c r="W67" s="2"/>
      <c r="X67" s="2"/>
      <c r="Y67" s="2"/>
      <c r="Z67" s="31"/>
      <c r="AA67" s="31"/>
    </row>
    <row r="68" spans="1:27">
      <c r="A68" s="1"/>
      <c r="B68" s="1"/>
      <c r="C68" s="1"/>
      <c r="D68" s="3"/>
      <c r="E68" s="2"/>
      <c r="F68" s="2"/>
      <c r="G68" s="2"/>
      <c r="H68" s="3"/>
      <c r="I68" s="2"/>
      <c r="J68" s="1"/>
      <c r="K68" s="2"/>
      <c r="L68" s="33"/>
      <c r="M68" s="2"/>
      <c r="N68" s="3"/>
      <c r="O68" s="32"/>
      <c r="P68" s="33"/>
      <c r="Q68" s="33"/>
      <c r="R68" s="33"/>
      <c r="S68" s="2"/>
      <c r="T68" s="1"/>
      <c r="U68" s="2"/>
      <c r="V68" s="2"/>
      <c r="W68" s="2"/>
      <c r="X68" s="2"/>
      <c r="Y68" s="2"/>
      <c r="Z68" s="31"/>
      <c r="AA68" s="31"/>
    </row>
    <row r="69" spans="1:27">
      <c r="A69" s="1"/>
      <c r="B69" s="1"/>
      <c r="C69" s="1"/>
      <c r="D69" s="3"/>
      <c r="E69" s="2"/>
      <c r="F69" s="2"/>
      <c r="G69" s="2"/>
      <c r="H69" s="3"/>
      <c r="I69" s="2"/>
      <c r="J69" s="1"/>
      <c r="K69" s="2"/>
      <c r="L69" s="33"/>
      <c r="M69" s="2"/>
      <c r="N69" s="3"/>
      <c r="O69" s="32"/>
      <c r="P69" s="33"/>
      <c r="Q69" s="33"/>
      <c r="R69" s="33"/>
      <c r="S69" s="2"/>
      <c r="T69" s="1"/>
      <c r="U69" s="2"/>
      <c r="V69" s="2"/>
      <c r="W69" s="2"/>
      <c r="X69" s="2"/>
      <c r="Y69" s="2"/>
      <c r="Z69" s="31"/>
      <c r="AA69" s="31"/>
    </row>
    <row r="70" spans="1:27">
      <c r="A70" s="1"/>
      <c r="B70" s="1"/>
      <c r="C70" s="1"/>
      <c r="D70" s="3"/>
      <c r="E70" s="2"/>
      <c r="F70" s="2"/>
      <c r="G70" s="2"/>
      <c r="H70" s="3"/>
      <c r="I70" s="2"/>
      <c r="J70" s="1"/>
      <c r="K70" s="2"/>
      <c r="L70" s="33"/>
      <c r="M70" s="2"/>
      <c r="N70" s="3"/>
      <c r="O70" s="32"/>
      <c r="P70" s="33"/>
      <c r="Q70" s="33"/>
      <c r="R70" s="33"/>
      <c r="S70" s="2"/>
      <c r="T70" s="1"/>
      <c r="U70" s="2"/>
      <c r="V70" s="2"/>
      <c r="W70" s="2"/>
      <c r="X70" s="2"/>
      <c r="Y70" s="2"/>
      <c r="Z70" s="31"/>
      <c r="AA70" s="31"/>
    </row>
    <row r="71" spans="1:27">
      <c r="A71" s="1"/>
      <c r="B71" s="1"/>
      <c r="C71" s="1"/>
      <c r="D71" s="3"/>
      <c r="E71" s="2"/>
      <c r="F71" s="2"/>
      <c r="G71" s="2"/>
      <c r="H71" s="3"/>
      <c r="I71" s="2"/>
      <c r="J71" s="1"/>
      <c r="K71" s="2"/>
      <c r="L71" s="33"/>
      <c r="M71" s="2"/>
      <c r="N71" s="3"/>
      <c r="O71" s="32"/>
      <c r="P71" s="33"/>
      <c r="Q71" s="33"/>
      <c r="R71" s="33"/>
      <c r="S71" s="2"/>
      <c r="T71" s="1"/>
      <c r="U71" s="2"/>
      <c r="V71" s="2"/>
      <c r="W71" s="2"/>
      <c r="X71" s="2"/>
      <c r="Y71" s="2"/>
      <c r="Z71" s="31"/>
      <c r="AA71" s="31"/>
    </row>
    <row r="72" spans="1:27">
      <c r="A72" s="1"/>
      <c r="B72" s="1"/>
      <c r="C72" s="1"/>
      <c r="D72" s="3"/>
      <c r="E72" s="2"/>
      <c r="F72" s="2"/>
      <c r="G72" s="2"/>
      <c r="H72" s="3"/>
      <c r="I72" s="2"/>
      <c r="J72" s="1"/>
      <c r="K72" s="2"/>
      <c r="L72" s="33"/>
      <c r="M72" s="2"/>
      <c r="N72" s="3"/>
      <c r="O72" s="32"/>
      <c r="P72" s="33"/>
      <c r="Q72" s="33"/>
      <c r="R72" s="33"/>
      <c r="S72" s="2"/>
      <c r="T72" s="1"/>
      <c r="U72" s="2"/>
      <c r="V72" s="2"/>
      <c r="W72" s="2"/>
      <c r="X72" s="2"/>
      <c r="Y72" s="2"/>
      <c r="Z72" s="31"/>
      <c r="AA72" s="31"/>
    </row>
    <row r="73" spans="1:27">
      <c r="A73" s="1"/>
      <c r="B73" s="1"/>
      <c r="C73" s="1"/>
      <c r="D73" s="3"/>
      <c r="E73" s="2"/>
      <c r="F73" s="2"/>
      <c r="G73" s="2"/>
      <c r="H73" s="3"/>
      <c r="I73" s="2"/>
      <c r="J73" s="1"/>
      <c r="K73" s="2"/>
      <c r="L73" s="33"/>
      <c r="M73" s="2"/>
      <c r="N73" s="3"/>
      <c r="O73" s="32"/>
      <c r="P73" s="33"/>
      <c r="Q73" s="33"/>
      <c r="R73" s="33"/>
      <c r="S73" s="2"/>
      <c r="T73" s="1"/>
      <c r="U73" s="2"/>
      <c r="V73" s="2"/>
      <c r="W73" s="2"/>
      <c r="X73" s="2"/>
      <c r="Y73" s="2"/>
      <c r="Z73" s="31"/>
      <c r="AA73" s="31"/>
    </row>
    <row r="74" spans="1:27">
      <c r="A74" s="1"/>
      <c r="B74" s="1"/>
      <c r="C74" s="1"/>
      <c r="D74" s="3"/>
      <c r="E74" s="2"/>
      <c r="F74" s="2"/>
      <c r="G74" s="2"/>
      <c r="H74" s="3"/>
      <c r="I74" s="2"/>
      <c r="J74" s="1"/>
      <c r="K74" s="2"/>
      <c r="L74" s="33"/>
      <c r="M74" s="2"/>
      <c r="N74" s="3"/>
      <c r="O74" s="32"/>
      <c r="P74" s="33"/>
      <c r="Q74" s="33"/>
      <c r="R74" s="33"/>
      <c r="S74" s="2"/>
      <c r="T74" s="1"/>
      <c r="U74" s="2"/>
      <c r="V74" s="2"/>
      <c r="W74" s="2"/>
      <c r="X74" s="2"/>
      <c r="Y74" s="2"/>
      <c r="Z74" s="31"/>
      <c r="AA74" s="31"/>
    </row>
    <row r="75" spans="1:27">
      <c r="A75" s="1"/>
      <c r="B75" s="1"/>
      <c r="C75" s="1"/>
      <c r="D75" s="3"/>
      <c r="E75" s="2"/>
      <c r="F75" s="2"/>
      <c r="G75" s="2"/>
      <c r="H75" s="3"/>
      <c r="I75" s="2"/>
      <c r="J75" s="1"/>
      <c r="K75" s="2"/>
      <c r="L75" s="33"/>
      <c r="M75" s="2"/>
      <c r="N75" s="3"/>
      <c r="O75" s="32"/>
      <c r="P75" s="33"/>
      <c r="Q75" s="33"/>
      <c r="R75" s="33"/>
      <c r="S75" s="2"/>
      <c r="T75" s="1"/>
      <c r="U75" s="2"/>
      <c r="V75" s="2"/>
      <c r="W75" s="2"/>
      <c r="X75" s="2"/>
      <c r="Y75" s="2"/>
      <c r="Z75" s="31"/>
      <c r="AA75" s="31"/>
    </row>
    <row r="76" spans="1:27">
      <c r="A76" s="1"/>
      <c r="B76" s="1"/>
      <c r="C76" s="1"/>
      <c r="D76" s="3"/>
      <c r="E76" s="2"/>
      <c r="F76" s="2"/>
      <c r="G76" s="2"/>
      <c r="H76" s="3"/>
      <c r="I76" s="2"/>
      <c r="J76" s="1"/>
      <c r="K76" s="2"/>
      <c r="L76" s="33"/>
      <c r="M76" s="2"/>
      <c r="N76" s="3"/>
      <c r="O76" s="32"/>
      <c r="P76" s="33"/>
      <c r="Q76" s="33"/>
      <c r="R76" s="33"/>
      <c r="S76" s="2"/>
      <c r="T76" s="1"/>
      <c r="U76" s="2"/>
      <c r="V76" s="2"/>
      <c r="W76" s="2"/>
      <c r="X76" s="2"/>
      <c r="Y76" s="2"/>
      <c r="Z76" s="31"/>
      <c r="AA76" s="31"/>
    </row>
    <row r="77" spans="1:27">
      <c r="A77" s="1"/>
      <c r="B77" s="1"/>
      <c r="C77" s="1"/>
      <c r="D77" s="3"/>
      <c r="E77" s="2"/>
      <c r="F77" s="2"/>
      <c r="G77" s="2"/>
      <c r="H77" s="3"/>
      <c r="I77" s="2"/>
      <c r="J77" s="1"/>
      <c r="K77" s="2"/>
      <c r="L77" s="33"/>
      <c r="M77" s="2"/>
      <c r="N77" s="3"/>
      <c r="O77" s="32"/>
      <c r="P77" s="33"/>
      <c r="Q77" s="33"/>
      <c r="R77" s="33"/>
      <c r="S77" s="2"/>
      <c r="T77" s="1"/>
      <c r="U77" s="2"/>
      <c r="V77" s="2"/>
      <c r="W77" s="2"/>
      <c r="X77" s="2"/>
      <c r="Y77" s="2"/>
      <c r="Z77" s="31"/>
      <c r="AA77" s="31"/>
    </row>
    <row r="78" spans="1:27">
      <c r="A78" s="1"/>
      <c r="B78" s="1"/>
      <c r="C78" s="1"/>
      <c r="D78" s="3"/>
      <c r="E78" s="2"/>
      <c r="F78" s="2"/>
      <c r="G78" s="2"/>
      <c r="H78" s="3"/>
      <c r="I78" s="2"/>
      <c r="J78" s="1"/>
      <c r="K78" s="2"/>
      <c r="L78" s="33"/>
      <c r="M78" s="2"/>
      <c r="N78" s="3"/>
      <c r="O78" s="32"/>
      <c r="P78" s="33"/>
      <c r="Q78" s="33"/>
      <c r="R78" s="33"/>
      <c r="S78" s="2"/>
      <c r="T78" s="1"/>
      <c r="U78" s="2"/>
      <c r="V78" s="2"/>
      <c r="W78" s="2"/>
      <c r="X78" s="2"/>
      <c r="Y78" s="2"/>
      <c r="Z78" s="31"/>
      <c r="AA78" s="31"/>
    </row>
    <row r="79" spans="1:27">
      <c r="A79" s="1"/>
      <c r="B79" s="1"/>
      <c r="C79" s="1"/>
      <c r="D79" s="3"/>
      <c r="E79" s="2"/>
      <c r="F79" s="2"/>
      <c r="G79" s="2"/>
      <c r="H79" s="3"/>
      <c r="I79" s="2"/>
      <c r="J79" s="1"/>
      <c r="K79" s="2"/>
      <c r="L79" s="33"/>
      <c r="M79" s="2"/>
      <c r="N79" s="3"/>
      <c r="O79" s="32"/>
      <c r="P79" s="33"/>
      <c r="Q79" s="33"/>
      <c r="R79" s="33"/>
      <c r="S79" s="2"/>
      <c r="T79" s="1"/>
      <c r="U79" s="2"/>
      <c r="V79" s="2"/>
      <c r="W79" s="2"/>
      <c r="X79" s="2"/>
      <c r="Y79" s="2"/>
      <c r="Z79" s="31"/>
      <c r="AA79" s="31"/>
    </row>
    <row r="80" spans="1:27">
      <c r="A80" s="1"/>
      <c r="B80" s="1"/>
      <c r="C80" s="1"/>
      <c r="D80" s="3"/>
      <c r="E80" s="2"/>
      <c r="F80" s="2"/>
      <c r="G80" s="2"/>
      <c r="H80" s="3"/>
      <c r="I80" s="2"/>
      <c r="J80" s="1"/>
      <c r="K80" s="2"/>
      <c r="L80" s="33"/>
      <c r="M80" s="2"/>
      <c r="N80" s="3"/>
      <c r="O80" s="32"/>
      <c r="P80" s="33"/>
      <c r="Q80" s="33"/>
      <c r="R80" s="33"/>
      <c r="S80" s="2"/>
      <c r="T80" s="1"/>
      <c r="U80" s="2"/>
      <c r="V80" s="2"/>
      <c r="W80" s="2"/>
      <c r="X80" s="2"/>
      <c r="Y80" s="2"/>
      <c r="Z80" s="31"/>
      <c r="AA80" s="31"/>
    </row>
    <row r="81" spans="1:27">
      <c r="A81" s="1"/>
      <c r="B81" s="1"/>
      <c r="C81" s="1"/>
      <c r="D81" s="3"/>
      <c r="E81" s="2"/>
      <c r="F81" s="2"/>
      <c r="G81" s="2"/>
      <c r="H81" s="3"/>
      <c r="I81" s="2"/>
      <c r="J81" s="1"/>
      <c r="K81" s="2"/>
      <c r="L81" s="33"/>
      <c r="M81" s="2"/>
      <c r="N81" s="3"/>
      <c r="O81" s="32"/>
      <c r="P81" s="33"/>
      <c r="Q81" s="33"/>
      <c r="R81" s="33"/>
      <c r="S81" s="2"/>
      <c r="T81" s="1"/>
      <c r="U81" s="2"/>
      <c r="V81" s="2"/>
      <c r="W81" s="2"/>
      <c r="X81" s="2"/>
      <c r="Y81" s="2"/>
      <c r="Z81" s="31"/>
      <c r="AA81" s="31"/>
    </row>
    <row r="82" spans="1:27">
      <c r="A82" s="1"/>
      <c r="B82" s="1"/>
      <c r="C82" s="1"/>
      <c r="D82" s="3"/>
      <c r="E82" s="2"/>
      <c r="F82" s="2"/>
      <c r="G82" s="2"/>
      <c r="H82" s="3"/>
      <c r="I82" s="2"/>
      <c r="J82" s="1"/>
      <c r="K82" s="2"/>
      <c r="L82" s="33"/>
      <c r="M82" s="2"/>
      <c r="N82" s="3"/>
      <c r="O82" s="32"/>
      <c r="P82" s="33"/>
      <c r="Q82" s="33"/>
      <c r="R82" s="33"/>
      <c r="S82" s="2"/>
      <c r="T82" s="1"/>
      <c r="U82" s="2"/>
      <c r="V82" s="2"/>
      <c r="W82" s="2"/>
      <c r="X82" s="2"/>
      <c r="Y82" s="2"/>
      <c r="Z82" s="31"/>
      <c r="AA82" s="31"/>
    </row>
    <row r="83" spans="1:27">
      <c r="A83" s="1"/>
      <c r="B83" s="1"/>
      <c r="C83" s="1"/>
      <c r="D83" s="3"/>
      <c r="E83" s="2"/>
      <c r="F83" s="2"/>
      <c r="G83" s="2"/>
      <c r="H83" s="3"/>
      <c r="I83" s="2"/>
      <c r="J83" s="1"/>
      <c r="K83" s="2"/>
      <c r="L83" s="33"/>
      <c r="M83" s="2"/>
      <c r="N83" s="3"/>
      <c r="O83" s="32"/>
      <c r="P83" s="33"/>
      <c r="Q83" s="33"/>
      <c r="R83" s="33"/>
      <c r="S83" s="2"/>
      <c r="T83" s="1"/>
      <c r="U83" s="2"/>
      <c r="V83" s="2"/>
      <c r="W83" s="2"/>
      <c r="X83" s="2"/>
      <c r="Y83" s="2"/>
      <c r="Z83" s="31"/>
      <c r="AA83" s="31"/>
    </row>
    <row r="84" spans="1:27">
      <c r="A84" s="1"/>
      <c r="B84" s="1"/>
      <c r="C84" s="1"/>
      <c r="D84" s="3"/>
      <c r="E84" s="2"/>
      <c r="F84" s="2"/>
      <c r="G84" s="2"/>
      <c r="H84" s="3"/>
      <c r="I84" s="2"/>
      <c r="J84" s="1"/>
      <c r="K84" s="2"/>
      <c r="L84" s="33"/>
      <c r="M84" s="2"/>
      <c r="N84" s="3"/>
      <c r="O84" s="32"/>
      <c r="P84" s="33"/>
      <c r="Q84" s="33"/>
      <c r="R84" s="33"/>
      <c r="S84" s="2"/>
      <c r="T84" s="1"/>
      <c r="U84" s="2"/>
      <c r="V84" s="2"/>
      <c r="W84" s="2"/>
      <c r="X84" s="2"/>
      <c r="Y84" s="2"/>
      <c r="Z84" s="31"/>
      <c r="AA84" s="31"/>
    </row>
    <row r="85" spans="1:27">
      <c r="A85" s="1"/>
      <c r="B85" s="1"/>
      <c r="C85" s="1"/>
      <c r="D85" s="3"/>
      <c r="E85" s="2"/>
      <c r="F85" s="2"/>
      <c r="G85" s="2"/>
      <c r="H85" s="3"/>
      <c r="I85" s="2"/>
      <c r="J85" s="1"/>
      <c r="K85" s="2"/>
      <c r="L85" s="33"/>
      <c r="M85" s="2"/>
      <c r="N85" s="3"/>
      <c r="O85" s="32"/>
      <c r="P85" s="33"/>
      <c r="Q85" s="33"/>
      <c r="R85" s="33"/>
      <c r="S85" s="2"/>
      <c r="T85" s="1"/>
      <c r="U85" s="2"/>
      <c r="V85" s="2"/>
      <c r="W85" s="2"/>
      <c r="X85" s="2"/>
      <c r="Y85" s="2"/>
      <c r="Z85" s="31"/>
      <c r="AA85" s="31"/>
    </row>
    <row r="86" spans="1:27">
      <c r="A86" s="1"/>
      <c r="B86" s="1"/>
      <c r="C86" s="1"/>
      <c r="D86" s="3"/>
      <c r="E86" s="2"/>
      <c r="F86" s="2"/>
      <c r="G86" s="2"/>
      <c r="H86" s="3"/>
      <c r="I86" s="2"/>
      <c r="J86" s="1"/>
      <c r="K86" s="2"/>
      <c r="L86" s="33"/>
      <c r="M86" s="2"/>
      <c r="N86" s="3"/>
      <c r="O86" s="32"/>
      <c r="P86" s="33"/>
      <c r="Q86" s="33"/>
      <c r="R86" s="33"/>
      <c r="S86" s="2"/>
      <c r="T86" s="1"/>
      <c r="U86" s="2"/>
      <c r="V86" s="2"/>
      <c r="W86" s="2"/>
      <c r="X86" s="2"/>
      <c r="Y86" s="2"/>
      <c r="Z86" s="31"/>
      <c r="AA86" s="31"/>
    </row>
    <row r="87" spans="1:27">
      <c r="A87" s="1"/>
      <c r="B87" s="1"/>
      <c r="C87" s="1"/>
      <c r="D87" s="3"/>
      <c r="E87" s="2"/>
      <c r="F87" s="2"/>
      <c r="G87" s="2"/>
      <c r="H87" s="3"/>
      <c r="I87" s="2"/>
      <c r="J87" s="1"/>
      <c r="K87" s="2"/>
      <c r="L87" s="33"/>
      <c r="M87" s="2"/>
      <c r="N87" s="3"/>
      <c r="O87" s="32"/>
      <c r="P87" s="33"/>
      <c r="Q87" s="33"/>
      <c r="R87" s="33"/>
      <c r="S87" s="2"/>
      <c r="T87" s="1"/>
      <c r="U87" s="2"/>
      <c r="V87" s="2"/>
      <c r="W87" s="2"/>
      <c r="X87" s="2"/>
      <c r="Y87" s="2"/>
      <c r="Z87" s="31"/>
      <c r="AA87" s="31"/>
    </row>
    <row r="88" spans="1:27">
      <c r="A88" s="1"/>
      <c r="B88" s="1"/>
      <c r="C88" s="1"/>
      <c r="D88" s="3"/>
      <c r="E88" s="2"/>
      <c r="F88" s="2"/>
      <c r="G88" s="2"/>
      <c r="H88" s="3"/>
      <c r="I88" s="2"/>
      <c r="J88" s="1"/>
      <c r="K88" s="2"/>
      <c r="L88" s="33"/>
      <c r="M88" s="2"/>
      <c r="N88" s="3"/>
      <c r="O88" s="32"/>
      <c r="P88" s="33"/>
      <c r="Q88" s="33"/>
      <c r="R88" s="33"/>
      <c r="S88" s="2"/>
      <c r="T88" s="1"/>
      <c r="U88" s="2"/>
      <c r="V88" s="2"/>
      <c r="W88" s="2"/>
      <c r="X88" s="2"/>
      <c r="Y88" s="2"/>
      <c r="Z88" s="31"/>
      <c r="AA88" s="31"/>
    </row>
    <row r="89" spans="1:27">
      <c r="A89" s="1"/>
      <c r="B89" s="1"/>
      <c r="C89" s="1"/>
      <c r="D89" s="3"/>
      <c r="E89" s="2"/>
      <c r="F89" s="2"/>
      <c r="G89" s="2"/>
      <c r="H89" s="3"/>
      <c r="I89" s="2"/>
      <c r="J89" s="1"/>
      <c r="K89" s="2"/>
      <c r="L89" s="33"/>
      <c r="M89" s="2"/>
      <c r="N89" s="3"/>
      <c r="O89" s="32"/>
      <c r="P89" s="33"/>
      <c r="Q89" s="33"/>
      <c r="R89" s="33"/>
      <c r="S89" s="2"/>
      <c r="T89" s="1"/>
      <c r="U89" s="2"/>
      <c r="V89" s="2"/>
      <c r="W89" s="2"/>
      <c r="X89" s="2"/>
      <c r="Y89" s="2"/>
      <c r="Z89" s="31"/>
      <c r="AA89" s="31"/>
    </row>
    <row r="90" spans="1:27">
      <c r="A90" s="1"/>
      <c r="B90" s="1"/>
      <c r="C90" s="1"/>
      <c r="D90" s="3"/>
      <c r="E90" s="2"/>
      <c r="F90" s="2"/>
      <c r="G90" s="2"/>
      <c r="H90" s="3"/>
      <c r="I90" s="2"/>
      <c r="J90" s="1"/>
      <c r="K90" s="2"/>
      <c r="L90" s="33"/>
      <c r="M90" s="2"/>
      <c r="N90" s="3"/>
      <c r="O90" s="32"/>
      <c r="P90" s="33"/>
      <c r="Q90" s="33"/>
      <c r="R90" s="33"/>
      <c r="S90" s="2"/>
      <c r="T90" s="1"/>
      <c r="U90" s="2"/>
      <c r="V90" s="2"/>
      <c r="W90" s="2"/>
      <c r="X90" s="2"/>
      <c r="Y90" s="2"/>
      <c r="Z90" s="31"/>
      <c r="AA90" s="31"/>
    </row>
    <row r="91" spans="1:27">
      <c r="A91" s="1"/>
      <c r="B91" s="1"/>
      <c r="C91" s="1"/>
      <c r="D91" s="3"/>
      <c r="E91" s="2"/>
      <c r="F91" s="2"/>
      <c r="G91" s="2"/>
      <c r="H91" s="3"/>
      <c r="I91" s="2"/>
      <c r="J91" s="1"/>
      <c r="K91" s="2"/>
      <c r="L91" s="33"/>
      <c r="M91" s="2"/>
      <c r="N91" s="3"/>
      <c r="O91" s="32"/>
      <c r="P91" s="33"/>
      <c r="Q91" s="33"/>
      <c r="R91" s="33"/>
      <c r="S91" s="2"/>
      <c r="T91" s="1"/>
      <c r="U91" s="2"/>
      <c r="V91" s="2"/>
      <c r="W91" s="2"/>
      <c r="X91" s="2"/>
      <c r="Y91" s="2"/>
      <c r="Z91" s="31"/>
      <c r="AA91" s="31"/>
    </row>
    <row r="92" spans="1:27">
      <c r="A92" s="1"/>
      <c r="B92" s="1"/>
      <c r="C92" s="1"/>
      <c r="D92" s="3"/>
      <c r="E92" s="2"/>
      <c r="F92" s="2"/>
      <c r="G92" s="2"/>
      <c r="H92" s="3"/>
      <c r="I92" s="2"/>
      <c r="J92" s="1"/>
      <c r="K92" s="2"/>
      <c r="L92" s="33"/>
      <c r="M92" s="2"/>
      <c r="N92" s="3"/>
      <c r="O92" s="32"/>
      <c r="P92" s="33"/>
      <c r="Q92" s="33"/>
      <c r="R92" s="33"/>
      <c r="S92" s="2"/>
      <c r="T92" s="1"/>
      <c r="U92" s="2"/>
      <c r="V92" s="2"/>
      <c r="W92" s="2"/>
      <c r="X92" s="2"/>
      <c r="Y92" s="2"/>
      <c r="Z92" s="31"/>
      <c r="AA92" s="31"/>
    </row>
    <row r="93" spans="1:27">
      <c r="A93" s="1"/>
      <c r="B93" s="1"/>
      <c r="C93" s="1"/>
      <c r="D93" s="3"/>
      <c r="E93" s="2"/>
      <c r="F93" s="2"/>
      <c r="G93" s="2"/>
      <c r="H93" s="3"/>
      <c r="I93" s="2"/>
      <c r="J93" s="1"/>
      <c r="K93" s="2"/>
      <c r="L93" s="33"/>
      <c r="M93" s="2"/>
      <c r="N93" s="3"/>
      <c r="O93" s="32"/>
      <c r="P93" s="33"/>
      <c r="Q93" s="33"/>
      <c r="R93" s="33"/>
      <c r="S93" s="2"/>
      <c r="T93" s="1"/>
      <c r="U93" s="2"/>
      <c r="V93" s="2"/>
      <c r="W93" s="2"/>
      <c r="X93" s="2"/>
      <c r="Y93" s="2"/>
      <c r="Z93" s="31"/>
      <c r="AA93" s="31"/>
    </row>
    <row r="94" spans="1:27">
      <c r="A94" s="1"/>
      <c r="B94" s="1"/>
      <c r="C94" s="1"/>
      <c r="D94" s="3"/>
      <c r="E94" s="2"/>
      <c r="F94" s="2"/>
      <c r="G94" s="2"/>
      <c r="H94" s="3"/>
      <c r="I94" s="2"/>
      <c r="J94" s="1"/>
      <c r="K94" s="2"/>
      <c r="L94" s="33"/>
      <c r="M94" s="2"/>
      <c r="N94" s="3"/>
      <c r="O94" s="32"/>
      <c r="P94" s="33"/>
      <c r="Q94" s="33"/>
      <c r="R94" s="33"/>
      <c r="S94" s="2"/>
      <c r="T94" s="1"/>
      <c r="U94" s="2"/>
      <c r="V94" s="2"/>
      <c r="W94" s="2"/>
      <c r="X94" s="2"/>
      <c r="Y94" s="2"/>
      <c r="Z94" s="31"/>
      <c r="AA94" s="31"/>
    </row>
    <row r="95" spans="1:27">
      <c r="A95" s="1"/>
      <c r="B95" s="1"/>
      <c r="C95" s="1"/>
      <c r="D95" s="3"/>
      <c r="E95" s="2"/>
      <c r="F95" s="2"/>
      <c r="G95" s="2"/>
      <c r="H95" s="3"/>
      <c r="I95" s="2"/>
      <c r="J95" s="1"/>
      <c r="K95" s="2"/>
      <c r="L95" s="33"/>
      <c r="M95" s="2"/>
      <c r="N95" s="3"/>
      <c r="O95" s="32"/>
      <c r="P95" s="33"/>
      <c r="Q95" s="33"/>
      <c r="R95" s="33"/>
      <c r="S95" s="2"/>
      <c r="T95" s="1"/>
      <c r="U95" s="2"/>
      <c r="V95" s="2"/>
      <c r="W95" s="2"/>
      <c r="X95" s="2"/>
      <c r="Y95" s="2"/>
      <c r="Z95" s="31"/>
      <c r="AA95" s="31"/>
    </row>
    <row r="96" spans="1:27">
      <c r="A96" s="1"/>
      <c r="B96" s="1"/>
      <c r="C96" s="1"/>
      <c r="D96" s="3"/>
      <c r="E96" s="2"/>
      <c r="F96" s="2"/>
      <c r="G96" s="2"/>
      <c r="H96" s="3"/>
      <c r="I96" s="2"/>
      <c r="J96" s="1"/>
      <c r="K96" s="2"/>
      <c r="L96" s="33"/>
      <c r="M96" s="2"/>
      <c r="N96" s="3"/>
      <c r="O96" s="32"/>
      <c r="P96" s="33"/>
      <c r="Q96" s="33"/>
      <c r="R96" s="33"/>
      <c r="S96" s="2"/>
      <c r="T96" s="1"/>
      <c r="U96" s="2"/>
      <c r="V96" s="2"/>
      <c r="W96" s="2"/>
      <c r="X96" s="2"/>
      <c r="Y96" s="2"/>
      <c r="Z96" s="31"/>
      <c r="AA96" s="31"/>
    </row>
    <row r="97" spans="1:27">
      <c r="A97" s="1"/>
      <c r="B97" s="1"/>
      <c r="C97" s="1"/>
      <c r="D97" s="3"/>
      <c r="E97" s="2"/>
      <c r="F97" s="2"/>
      <c r="G97" s="2"/>
      <c r="H97" s="3"/>
      <c r="I97" s="2"/>
      <c r="J97" s="1"/>
      <c r="K97" s="2"/>
      <c r="L97" s="33"/>
      <c r="M97" s="2"/>
      <c r="N97" s="3"/>
      <c r="O97" s="32"/>
      <c r="P97" s="33"/>
      <c r="Q97" s="33"/>
      <c r="R97" s="33"/>
      <c r="S97" s="2"/>
      <c r="T97" s="1"/>
      <c r="U97" s="2"/>
      <c r="V97" s="2"/>
      <c r="W97" s="2"/>
      <c r="X97" s="2"/>
      <c r="Y97" s="2"/>
      <c r="Z97" s="31"/>
      <c r="AA97" s="31"/>
    </row>
    <row r="98" spans="1:27">
      <c r="A98" s="1"/>
      <c r="B98" s="1"/>
      <c r="C98" s="1"/>
      <c r="D98" s="3"/>
      <c r="E98" s="2"/>
      <c r="F98" s="2"/>
      <c r="G98" s="2"/>
      <c r="H98" s="3"/>
      <c r="I98" s="2"/>
      <c r="J98" s="1"/>
      <c r="K98" s="2"/>
      <c r="L98" s="33"/>
      <c r="M98" s="2"/>
      <c r="N98" s="3"/>
      <c r="O98" s="32"/>
      <c r="P98" s="33"/>
      <c r="Q98" s="33"/>
      <c r="R98" s="33"/>
      <c r="S98" s="2"/>
      <c r="T98" s="1"/>
      <c r="U98" s="2"/>
      <c r="V98" s="2"/>
      <c r="W98" s="2"/>
      <c r="X98" s="2"/>
      <c r="Y98" s="2"/>
      <c r="Z98" s="31"/>
      <c r="AA98" s="31"/>
    </row>
    <row r="99" spans="1:27">
      <c r="A99" s="1"/>
      <c r="B99" s="1"/>
      <c r="C99" s="1"/>
      <c r="D99" s="3"/>
      <c r="E99" s="2"/>
      <c r="F99" s="2"/>
      <c r="G99" s="2"/>
      <c r="H99" s="3"/>
      <c r="I99" s="2"/>
      <c r="J99" s="1"/>
      <c r="K99" s="2"/>
      <c r="L99" s="33"/>
      <c r="M99" s="2"/>
      <c r="N99" s="3"/>
      <c r="O99" s="32"/>
      <c r="P99" s="33"/>
      <c r="Q99" s="33"/>
      <c r="R99" s="33"/>
      <c r="S99" s="2"/>
      <c r="T99" s="1"/>
      <c r="U99" s="2"/>
      <c r="V99" s="2"/>
      <c r="W99" s="2"/>
      <c r="X99" s="2"/>
      <c r="Y99" s="2"/>
      <c r="Z99" s="31"/>
      <c r="AA99" s="31"/>
    </row>
    <row r="100" spans="1:27">
      <c r="A100" s="1"/>
      <c r="B100" s="1"/>
      <c r="C100" s="1"/>
      <c r="D100" s="3"/>
      <c r="E100" s="2"/>
      <c r="F100" s="2"/>
      <c r="G100" s="2"/>
      <c r="H100" s="3"/>
      <c r="I100" s="2"/>
      <c r="J100" s="1"/>
      <c r="K100" s="2"/>
      <c r="L100" s="33"/>
      <c r="M100" s="2"/>
      <c r="N100" s="3"/>
      <c r="O100" s="32"/>
      <c r="P100" s="33"/>
      <c r="Q100" s="33"/>
      <c r="R100" s="33"/>
      <c r="S100" s="2"/>
      <c r="T100" s="1"/>
      <c r="U100" s="2"/>
      <c r="V100" s="2"/>
      <c r="W100" s="2"/>
      <c r="X100" s="2"/>
      <c r="Y100" s="2"/>
      <c r="Z100" s="31"/>
      <c r="AA100" s="31"/>
    </row>
    <row r="101" spans="1:27">
      <c r="A101" s="1"/>
      <c r="B101" s="1"/>
      <c r="C101" s="1"/>
      <c r="D101" s="3"/>
      <c r="E101" s="2"/>
      <c r="F101" s="2"/>
      <c r="G101" s="2"/>
      <c r="H101" s="3"/>
      <c r="I101" s="2"/>
      <c r="J101" s="1"/>
      <c r="K101" s="2"/>
      <c r="L101" s="33"/>
      <c r="M101" s="2"/>
      <c r="N101" s="3"/>
      <c r="O101" s="32"/>
      <c r="P101" s="33"/>
      <c r="Q101" s="33"/>
      <c r="R101" s="33"/>
      <c r="S101" s="2"/>
      <c r="T101" s="1"/>
      <c r="U101" s="2"/>
      <c r="V101" s="2"/>
      <c r="W101" s="2"/>
      <c r="X101" s="2"/>
      <c r="Y101" s="2"/>
      <c r="Z101" s="31"/>
      <c r="AA101" s="31"/>
    </row>
    <row r="102" spans="1:27">
      <c r="A102" s="1"/>
      <c r="B102" s="1"/>
      <c r="C102" s="1"/>
      <c r="D102" s="3"/>
      <c r="E102" s="2"/>
      <c r="F102" s="2"/>
      <c r="G102" s="2"/>
      <c r="H102" s="3"/>
      <c r="I102" s="2"/>
      <c r="J102" s="1"/>
      <c r="K102" s="2"/>
      <c r="L102" s="33"/>
      <c r="M102" s="2"/>
      <c r="N102" s="3"/>
      <c r="O102" s="32"/>
      <c r="P102" s="33"/>
      <c r="Q102" s="33"/>
      <c r="R102" s="33"/>
      <c r="S102" s="2"/>
      <c r="T102" s="1"/>
      <c r="U102" s="2"/>
      <c r="V102" s="2"/>
      <c r="W102" s="2"/>
      <c r="X102" s="2"/>
      <c r="Y102" s="2"/>
      <c r="Z102" s="31"/>
      <c r="AA102" s="31"/>
    </row>
    <row r="103" spans="1:27">
      <c r="A103" s="1"/>
      <c r="B103" s="1"/>
      <c r="C103" s="1"/>
      <c r="D103" s="3"/>
      <c r="E103" s="2"/>
      <c r="F103" s="2"/>
      <c r="G103" s="2"/>
      <c r="H103" s="3"/>
      <c r="I103" s="2"/>
      <c r="J103" s="1"/>
      <c r="K103" s="2"/>
      <c r="L103" s="33"/>
      <c r="M103" s="2"/>
      <c r="N103" s="3"/>
      <c r="O103" s="32"/>
      <c r="P103" s="33"/>
      <c r="Q103" s="33"/>
      <c r="R103" s="33"/>
      <c r="S103" s="2"/>
      <c r="T103" s="1"/>
      <c r="U103" s="2"/>
      <c r="V103" s="2"/>
      <c r="W103" s="2"/>
      <c r="X103" s="2"/>
      <c r="Y103" s="2"/>
      <c r="Z103" s="31"/>
      <c r="AA103" s="31"/>
    </row>
    <row r="104" spans="1:27">
      <c r="A104" s="1"/>
      <c r="B104" s="1"/>
      <c r="C104" s="1"/>
      <c r="D104" s="3"/>
      <c r="E104" s="2"/>
      <c r="F104" s="2"/>
      <c r="G104" s="2"/>
      <c r="H104" s="3"/>
      <c r="I104" s="2"/>
      <c r="J104" s="1"/>
      <c r="K104" s="2"/>
      <c r="L104" s="33"/>
      <c r="M104" s="2"/>
      <c r="N104" s="3"/>
      <c r="O104" s="32"/>
      <c r="P104" s="33"/>
      <c r="Q104" s="33"/>
      <c r="R104" s="33"/>
      <c r="S104" s="2"/>
      <c r="T104" s="1"/>
      <c r="U104" s="2"/>
      <c r="V104" s="2"/>
      <c r="W104" s="2"/>
      <c r="X104" s="2"/>
      <c r="Y104" s="2"/>
      <c r="Z104" s="31"/>
      <c r="AA104" s="31"/>
    </row>
    <row r="105" spans="1:27">
      <c r="A105" s="1"/>
      <c r="B105" s="1"/>
      <c r="C105" s="1"/>
      <c r="D105" s="3"/>
      <c r="E105" s="2"/>
      <c r="F105" s="2"/>
      <c r="G105" s="2"/>
      <c r="H105" s="3"/>
      <c r="I105" s="2"/>
      <c r="J105" s="1"/>
      <c r="K105" s="2"/>
      <c r="L105" s="33"/>
      <c r="M105" s="2"/>
      <c r="N105" s="3"/>
      <c r="O105" s="32"/>
      <c r="P105" s="33"/>
      <c r="Q105" s="33"/>
      <c r="R105" s="33"/>
      <c r="S105" s="2"/>
      <c r="T105" s="1"/>
      <c r="U105" s="2"/>
      <c r="V105" s="2"/>
      <c r="W105" s="2"/>
      <c r="X105" s="2"/>
      <c r="Y105" s="2"/>
      <c r="Z105" s="31"/>
      <c r="AA105" s="31"/>
    </row>
    <row r="106" spans="1:27">
      <c r="A106" s="1"/>
      <c r="B106" s="1"/>
      <c r="C106" s="1"/>
      <c r="D106" s="3"/>
      <c r="E106" s="2"/>
      <c r="F106" s="2"/>
      <c r="G106" s="2"/>
      <c r="H106" s="3"/>
      <c r="I106" s="2"/>
      <c r="J106" s="1"/>
      <c r="K106" s="2"/>
      <c r="L106" s="33"/>
      <c r="M106" s="2"/>
      <c r="N106" s="3"/>
      <c r="O106" s="32"/>
      <c r="P106" s="33"/>
      <c r="Q106" s="33"/>
      <c r="R106" s="33"/>
      <c r="S106" s="2"/>
      <c r="T106" s="1"/>
      <c r="U106" s="2"/>
      <c r="V106" s="2"/>
      <c r="W106" s="2"/>
      <c r="X106" s="2"/>
      <c r="Y106" s="2"/>
      <c r="Z106" s="31"/>
      <c r="AA106" s="31"/>
    </row>
    <row r="107" spans="1:27">
      <c r="A107" s="1"/>
      <c r="B107" s="1"/>
      <c r="C107" s="1"/>
      <c r="D107" s="3"/>
      <c r="E107" s="2"/>
      <c r="F107" s="2"/>
      <c r="G107" s="2"/>
      <c r="H107" s="3"/>
      <c r="I107" s="2"/>
      <c r="J107" s="1"/>
      <c r="K107" s="2"/>
      <c r="L107" s="33"/>
      <c r="M107" s="2"/>
      <c r="N107" s="3"/>
      <c r="O107" s="32"/>
      <c r="P107" s="33"/>
      <c r="Q107" s="33"/>
      <c r="R107" s="33"/>
      <c r="S107" s="2"/>
      <c r="T107" s="1"/>
      <c r="U107" s="2"/>
      <c r="V107" s="2"/>
      <c r="W107" s="2"/>
      <c r="X107" s="2"/>
      <c r="Y107" s="2"/>
      <c r="Z107" s="31"/>
      <c r="AA107" s="31"/>
    </row>
    <row r="108" spans="1:27">
      <c r="A108" s="1"/>
      <c r="B108" s="1"/>
      <c r="C108" s="1"/>
      <c r="D108" s="3"/>
      <c r="E108" s="2"/>
      <c r="F108" s="2"/>
      <c r="G108" s="2"/>
      <c r="H108" s="3"/>
      <c r="I108" s="2"/>
      <c r="J108" s="1"/>
      <c r="K108" s="2"/>
      <c r="L108" s="33"/>
      <c r="M108" s="2"/>
      <c r="N108" s="3"/>
      <c r="O108" s="32"/>
      <c r="P108" s="33"/>
      <c r="Q108" s="33"/>
      <c r="R108" s="33"/>
      <c r="S108" s="2"/>
      <c r="T108" s="1"/>
      <c r="U108" s="2"/>
      <c r="V108" s="2"/>
      <c r="W108" s="2"/>
      <c r="X108" s="2"/>
      <c r="Y108" s="2"/>
      <c r="Z108" s="31"/>
      <c r="AA108" s="31"/>
    </row>
    <row r="109" spans="1:27">
      <c r="A109" s="1"/>
      <c r="B109" s="1"/>
      <c r="C109" s="1"/>
      <c r="D109" s="3"/>
      <c r="E109" s="2"/>
      <c r="F109" s="2"/>
      <c r="G109" s="2"/>
      <c r="H109" s="3"/>
      <c r="I109" s="2"/>
      <c r="J109" s="1"/>
      <c r="K109" s="2"/>
      <c r="L109" s="33"/>
      <c r="M109" s="2"/>
      <c r="N109" s="3"/>
      <c r="O109" s="32"/>
      <c r="P109" s="33"/>
      <c r="Q109" s="33"/>
      <c r="R109" s="33"/>
      <c r="S109" s="2"/>
      <c r="T109" s="1"/>
      <c r="U109" s="2"/>
      <c r="V109" s="2"/>
      <c r="W109" s="2"/>
      <c r="X109" s="2"/>
      <c r="Y109" s="2"/>
      <c r="Z109" s="31"/>
      <c r="AA109" s="31"/>
    </row>
    <row r="110" spans="1:27">
      <c r="A110" s="1"/>
      <c r="B110" s="1"/>
      <c r="C110" s="1"/>
      <c r="D110" s="3"/>
      <c r="E110" s="2"/>
      <c r="F110" s="2"/>
      <c r="G110" s="2"/>
      <c r="H110" s="3"/>
      <c r="I110" s="2"/>
      <c r="J110" s="1"/>
      <c r="K110" s="2"/>
      <c r="L110" s="33"/>
      <c r="M110" s="2"/>
      <c r="N110" s="3"/>
      <c r="O110" s="32"/>
      <c r="P110" s="33"/>
      <c r="Q110" s="33"/>
      <c r="R110" s="33"/>
      <c r="S110" s="2"/>
      <c r="T110" s="1"/>
      <c r="U110" s="2"/>
      <c r="V110" s="2"/>
      <c r="W110" s="2"/>
      <c r="X110" s="2"/>
      <c r="Y110" s="2"/>
      <c r="Z110" s="31"/>
      <c r="AA110" s="31"/>
    </row>
    <row r="111" spans="1:27">
      <c r="A111" s="1"/>
      <c r="B111" s="1"/>
      <c r="C111" s="1"/>
      <c r="D111" s="3"/>
      <c r="E111" s="2"/>
      <c r="F111" s="2"/>
      <c r="G111" s="2"/>
      <c r="H111" s="3"/>
      <c r="I111" s="2"/>
      <c r="J111" s="1"/>
      <c r="K111" s="2"/>
      <c r="L111" s="33"/>
      <c r="M111" s="2"/>
      <c r="N111" s="3"/>
      <c r="O111" s="32"/>
      <c r="P111" s="33"/>
      <c r="Q111" s="33"/>
      <c r="R111" s="33"/>
      <c r="S111" s="2"/>
      <c r="T111" s="1"/>
      <c r="U111" s="2"/>
      <c r="V111" s="2"/>
      <c r="W111" s="2"/>
      <c r="X111" s="2"/>
      <c r="Y111" s="2"/>
      <c r="Z111" s="31"/>
      <c r="AA111" s="31"/>
    </row>
    <row r="112" spans="1:27">
      <c r="A112" s="1"/>
      <c r="B112" s="1"/>
      <c r="C112" s="1"/>
      <c r="D112" s="3"/>
      <c r="E112" s="2"/>
      <c r="F112" s="2"/>
      <c r="G112" s="2"/>
      <c r="H112" s="3"/>
      <c r="I112" s="2"/>
      <c r="J112" s="1"/>
      <c r="K112" s="2"/>
      <c r="L112" s="33"/>
      <c r="M112" s="2"/>
      <c r="N112" s="3"/>
      <c r="O112" s="32"/>
      <c r="P112" s="33"/>
      <c r="Q112" s="33"/>
      <c r="R112" s="33"/>
      <c r="S112" s="2"/>
      <c r="T112" s="1"/>
      <c r="U112" s="2"/>
      <c r="V112" s="2"/>
      <c r="W112" s="2"/>
      <c r="X112" s="2"/>
      <c r="Y112" s="2"/>
      <c r="Z112" s="31"/>
      <c r="AA112" s="31"/>
    </row>
    <row r="113" spans="1:27">
      <c r="A113" s="1"/>
      <c r="B113" s="1"/>
      <c r="C113" s="1"/>
      <c r="D113" s="3"/>
      <c r="E113" s="2"/>
      <c r="F113" s="2"/>
      <c r="G113" s="2"/>
      <c r="H113" s="3"/>
      <c r="I113" s="2"/>
      <c r="J113" s="1"/>
      <c r="K113" s="2"/>
      <c r="L113" s="33"/>
      <c r="M113" s="2"/>
      <c r="N113" s="3"/>
      <c r="O113" s="32"/>
      <c r="P113" s="33"/>
      <c r="Q113" s="33"/>
      <c r="R113" s="33"/>
      <c r="S113" s="2"/>
      <c r="T113" s="1"/>
      <c r="U113" s="2"/>
      <c r="V113" s="2"/>
      <c r="W113" s="2"/>
      <c r="X113" s="2"/>
      <c r="Y113" s="2"/>
      <c r="Z113" s="31"/>
      <c r="AA113" s="31"/>
    </row>
    <row r="114" spans="1:27">
      <c r="A114" s="1"/>
      <c r="B114" s="1"/>
      <c r="C114" s="1"/>
      <c r="D114" s="3"/>
      <c r="E114" s="2"/>
      <c r="F114" s="2"/>
      <c r="G114" s="2"/>
      <c r="H114" s="3"/>
      <c r="I114" s="2"/>
      <c r="J114" s="1"/>
      <c r="K114" s="2"/>
      <c r="L114" s="33"/>
      <c r="M114" s="2"/>
      <c r="N114" s="3"/>
      <c r="O114" s="32"/>
      <c r="P114" s="33"/>
      <c r="Q114" s="33"/>
      <c r="R114" s="33"/>
      <c r="S114" s="2"/>
      <c r="T114" s="1"/>
      <c r="U114" s="2"/>
      <c r="V114" s="2"/>
      <c r="W114" s="2"/>
      <c r="X114" s="2"/>
      <c r="Y114" s="2"/>
      <c r="Z114" s="31"/>
      <c r="AA114" s="31"/>
    </row>
    <row r="115" spans="1:27">
      <c r="A115" s="1"/>
      <c r="B115" s="1"/>
      <c r="C115" s="1"/>
      <c r="D115" s="3"/>
      <c r="E115" s="2"/>
      <c r="F115" s="2"/>
      <c r="G115" s="2"/>
      <c r="H115" s="3"/>
      <c r="I115" s="2"/>
      <c r="J115" s="1"/>
      <c r="K115" s="2"/>
      <c r="L115" s="33"/>
      <c r="M115" s="2"/>
      <c r="N115" s="3"/>
      <c r="O115" s="32"/>
      <c r="P115" s="33"/>
      <c r="Q115" s="33"/>
      <c r="R115" s="33"/>
      <c r="S115" s="2"/>
      <c r="T115" s="1"/>
      <c r="U115" s="2"/>
      <c r="V115" s="2"/>
      <c r="W115" s="2"/>
      <c r="X115" s="2"/>
      <c r="Y115" s="2"/>
      <c r="Z115" s="31"/>
      <c r="AA115" s="31"/>
    </row>
    <row r="116" spans="1:27">
      <c r="A116" s="1"/>
      <c r="B116" s="1"/>
      <c r="C116" s="1"/>
      <c r="D116" s="3"/>
      <c r="E116" s="2"/>
      <c r="F116" s="2"/>
      <c r="G116" s="2"/>
      <c r="H116" s="3"/>
      <c r="I116" s="2"/>
      <c r="J116" s="1"/>
      <c r="K116" s="2"/>
      <c r="L116" s="33"/>
      <c r="M116" s="2"/>
      <c r="N116" s="3"/>
      <c r="O116" s="32"/>
      <c r="P116" s="33"/>
      <c r="Q116" s="33"/>
      <c r="R116" s="33"/>
      <c r="S116" s="2"/>
      <c r="T116" s="1"/>
      <c r="U116" s="2"/>
      <c r="V116" s="2"/>
      <c r="W116" s="2"/>
      <c r="X116" s="2"/>
      <c r="Y116" s="2"/>
      <c r="Z116" s="31"/>
      <c r="AA116" s="31"/>
    </row>
    <row r="117" spans="1:27">
      <c r="A117" s="1"/>
      <c r="B117" s="1"/>
      <c r="C117" s="1"/>
      <c r="D117" s="3"/>
      <c r="E117" s="2"/>
      <c r="F117" s="2"/>
      <c r="G117" s="2"/>
      <c r="H117" s="3"/>
      <c r="I117" s="2"/>
      <c r="J117" s="1"/>
      <c r="K117" s="2"/>
      <c r="L117" s="33"/>
      <c r="M117" s="2"/>
      <c r="N117" s="3"/>
      <c r="O117" s="32"/>
      <c r="P117" s="33"/>
      <c r="Q117" s="33"/>
      <c r="R117" s="33"/>
      <c r="S117" s="2"/>
      <c r="T117" s="1"/>
      <c r="U117" s="2"/>
      <c r="V117" s="2"/>
      <c r="W117" s="2"/>
      <c r="X117" s="2"/>
      <c r="Y117" s="2"/>
      <c r="Z117" s="31"/>
      <c r="AA117" s="31"/>
    </row>
    <row r="118" spans="1:27">
      <c r="A118" s="1"/>
      <c r="B118" s="1"/>
      <c r="C118" s="1"/>
      <c r="D118" s="3"/>
      <c r="E118" s="2"/>
      <c r="F118" s="2"/>
      <c r="G118" s="2"/>
      <c r="H118" s="3"/>
      <c r="I118" s="2"/>
      <c r="J118" s="1"/>
      <c r="K118" s="2"/>
      <c r="L118" s="33"/>
      <c r="M118" s="2"/>
      <c r="N118" s="3"/>
      <c r="O118" s="32"/>
      <c r="P118" s="33"/>
      <c r="Q118" s="33"/>
      <c r="R118" s="33"/>
      <c r="S118" s="2"/>
      <c r="T118" s="1"/>
      <c r="U118" s="2"/>
      <c r="V118" s="2"/>
      <c r="W118" s="2"/>
      <c r="X118" s="2"/>
      <c r="Y118" s="2"/>
      <c r="Z118" s="31"/>
      <c r="AA118" s="31"/>
    </row>
    <row r="119" spans="1:27">
      <c r="A119" s="1"/>
      <c r="B119" s="1"/>
      <c r="C119" s="1"/>
      <c r="D119" s="3"/>
      <c r="E119" s="2"/>
      <c r="F119" s="2"/>
      <c r="G119" s="2"/>
      <c r="H119" s="3"/>
      <c r="I119" s="2"/>
      <c r="J119" s="1"/>
      <c r="K119" s="2"/>
      <c r="L119" s="33"/>
      <c r="M119" s="2"/>
      <c r="N119" s="3"/>
      <c r="O119" s="32"/>
      <c r="P119" s="33"/>
      <c r="Q119" s="33"/>
      <c r="R119" s="33"/>
      <c r="S119" s="2"/>
      <c r="T119" s="1"/>
      <c r="U119" s="2"/>
      <c r="V119" s="2"/>
      <c r="W119" s="2"/>
      <c r="X119" s="2"/>
      <c r="Y119" s="2"/>
      <c r="Z119" s="31"/>
      <c r="AA119" s="31"/>
    </row>
    <row r="120" spans="1:27">
      <c r="A120" s="1"/>
      <c r="B120" s="1"/>
      <c r="C120" s="1"/>
      <c r="D120" s="3"/>
      <c r="E120" s="2"/>
      <c r="F120" s="2"/>
      <c r="G120" s="2"/>
      <c r="H120" s="3"/>
      <c r="I120" s="2"/>
      <c r="J120" s="1"/>
      <c r="K120" s="2"/>
      <c r="L120" s="33"/>
      <c r="M120" s="2"/>
      <c r="N120" s="3"/>
      <c r="O120" s="32"/>
      <c r="P120" s="33"/>
      <c r="Q120" s="33"/>
      <c r="R120" s="33"/>
      <c r="S120" s="2"/>
      <c r="T120" s="1"/>
      <c r="U120" s="2"/>
      <c r="V120" s="2"/>
      <c r="W120" s="2"/>
      <c r="X120" s="2"/>
      <c r="Y120" s="2"/>
      <c r="Z120" s="31"/>
      <c r="AA120" s="31"/>
    </row>
    <row r="121" spans="1:27">
      <c r="A121" s="1"/>
      <c r="B121" s="1"/>
      <c r="C121" s="1"/>
      <c r="D121" s="3"/>
      <c r="E121" s="2"/>
      <c r="F121" s="2"/>
      <c r="G121" s="2"/>
      <c r="H121" s="3"/>
      <c r="I121" s="2"/>
      <c r="J121" s="1"/>
      <c r="K121" s="2"/>
      <c r="L121" s="33"/>
      <c r="M121" s="2"/>
      <c r="N121" s="3"/>
      <c r="O121" s="32"/>
      <c r="P121" s="33"/>
      <c r="Q121" s="33"/>
      <c r="R121" s="33"/>
      <c r="S121" s="2"/>
      <c r="T121" s="1"/>
      <c r="U121" s="2"/>
      <c r="V121" s="2"/>
      <c r="W121" s="2"/>
      <c r="X121" s="2"/>
      <c r="Y121" s="2"/>
      <c r="Z121" s="31"/>
      <c r="AA121" s="31"/>
    </row>
    <row r="122" spans="1:27">
      <c r="A122" s="1"/>
      <c r="B122" s="1"/>
      <c r="C122" s="1"/>
      <c r="D122" s="3"/>
      <c r="E122" s="2"/>
      <c r="F122" s="2"/>
      <c r="G122" s="2"/>
      <c r="H122" s="3"/>
      <c r="I122" s="2"/>
      <c r="J122" s="1"/>
      <c r="K122" s="2"/>
      <c r="L122" s="33"/>
      <c r="M122" s="2"/>
      <c r="N122" s="3"/>
      <c r="O122" s="32"/>
      <c r="P122" s="33"/>
      <c r="Q122" s="33"/>
      <c r="R122" s="33"/>
      <c r="S122" s="2"/>
      <c r="T122" s="1"/>
      <c r="U122" s="2"/>
      <c r="V122" s="2"/>
      <c r="W122" s="2"/>
      <c r="X122" s="2"/>
      <c r="Y122" s="2"/>
      <c r="Z122" s="31"/>
      <c r="AA122" s="31"/>
    </row>
    <row r="123" spans="1:27">
      <c r="A123" s="1"/>
      <c r="B123" s="1"/>
      <c r="C123" s="1"/>
      <c r="D123" s="3"/>
      <c r="E123" s="2"/>
      <c r="F123" s="2"/>
      <c r="G123" s="2"/>
      <c r="H123" s="3"/>
      <c r="I123" s="2"/>
      <c r="J123" s="1"/>
      <c r="K123" s="2"/>
      <c r="L123" s="33"/>
      <c r="M123" s="2"/>
      <c r="N123" s="3"/>
      <c r="O123" s="32"/>
      <c r="P123" s="33"/>
      <c r="Q123" s="33"/>
      <c r="R123" s="33"/>
      <c r="S123" s="2"/>
      <c r="T123" s="1"/>
      <c r="U123" s="2"/>
      <c r="V123" s="2"/>
      <c r="W123" s="2"/>
      <c r="X123" s="2"/>
      <c r="Y123" s="2"/>
      <c r="Z123" s="31"/>
      <c r="AA123" s="31"/>
    </row>
    <row r="124" spans="1:27">
      <c r="A124" s="1"/>
      <c r="B124" s="1"/>
      <c r="C124" s="1"/>
      <c r="D124" s="3"/>
      <c r="E124" s="2"/>
      <c r="F124" s="2"/>
      <c r="G124" s="2"/>
      <c r="H124" s="3"/>
      <c r="I124" s="2"/>
      <c r="J124" s="1"/>
      <c r="K124" s="2"/>
      <c r="L124" s="33"/>
      <c r="M124" s="2"/>
      <c r="N124" s="3"/>
      <c r="O124" s="32"/>
      <c r="P124" s="33"/>
      <c r="Q124" s="33"/>
      <c r="R124" s="33"/>
      <c r="S124" s="2"/>
      <c r="T124" s="1"/>
      <c r="U124" s="2"/>
      <c r="V124" s="2"/>
      <c r="W124" s="2"/>
      <c r="X124" s="2"/>
      <c r="Y124" s="2"/>
      <c r="Z124" s="31"/>
      <c r="AA124" s="31"/>
    </row>
    <row r="125" spans="1:27">
      <c r="A125" s="1"/>
      <c r="B125" s="1"/>
      <c r="C125" s="1"/>
      <c r="D125" s="3"/>
      <c r="E125" s="2"/>
      <c r="F125" s="2"/>
      <c r="G125" s="2"/>
      <c r="H125" s="3"/>
      <c r="I125" s="2"/>
      <c r="J125" s="1"/>
      <c r="K125" s="2"/>
      <c r="L125" s="33"/>
      <c r="M125" s="2"/>
      <c r="N125" s="3"/>
      <c r="O125" s="32"/>
      <c r="P125" s="33"/>
      <c r="Q125" s="33"/>
      <c r="R125" s="33"/>
      <c r="S125" s="2"/>
      <c r="T125" s="1"/>
      <c r="U125" s="2"/>
      <c r="V125" s="2"/>
      <c r="W125" s="2"/>
      <c r="X125" s="2"/>
      <c r="Y125" s="2"/>
      <c r="Z125" s="31"/>
      <c r="AA125" s="31"/>
    </row>
    <row r="126" spans="1:27">
      <c r="A126" s="1"/>
      <c r="B126" s="1"/>
      <c r="C126" s="1"/>
      <c r="D126" s="3"/>
      <c r="E126" s="2"/>
      <c r="F126" s="2"/>
      <c r="G126" s="2"/>
      <c r="H126" s="3"/>
      <c r="I126" s="2"/>
      <c r="J126" s="1"/>
      <c r="K126" s="2"/>
      <c r="L126" s="33"/>
      <c r="M126" s="2"/>
      <c r="N126" s="3"/>
      <c r="O126" s="32"/>
      <c r="P126" s="33"/>
      <c r="Q126" s="33"/>
      <c r="R126" s="33"/>
      <c r="S126" s="2"/>
      <c r="T126" s="1"/>
      <c r="U126" s="2"/>
      <c r="V126" s="2"/>
      <c r="W126" s="2"/>
      <c r="X126" s="2"/>
      <c r="Y126" s="2"/>
      <c r="Z126" s="31"/>
      <c r="AA126" s="31"/>
    </row>
    <row r="127" spans="1:27">
      <c r="A127" s="1"/>
      <c r="B127" s="1"/>
      <c r="C127" s="1"/>
      <c r="D127" s="3"/>
      <c r="E127" s="2"/>
      <c r="F127" s="2"/>
      <c r="G127" s="2"/>
      <c r="H127" s="3"/>
      <c r="I127" s="2"/>
      <c r="J127" s="1"/>
      <c r="K127" s="2"/>
      <c r="L127" s="33"/>
      <c r="M127" s="2"/>
      <c r="N127" s="3"/>
      <c r="O127" s="32"/>
      <c r="P127" s="33"/>
      <c r="Q127" s="33"/>
      <c r="R127" s="33"/>
      <c r="S127" s="2"/>
      <c r="T127" s="1"/>
      <c r="U127" s="2"/>
      <c r="V127" s="2"/>
      <c r="W127" s="2"/>
      <c r="X127" s="2"/>
      <c r="Y127" s="2"/>
      <c r="Z127" s="31"/>
      <c r="AA127" s="31"/>
    </row>
    <row r="128" spans="1:27">
      <c r="A128" s="1"/>
      <c r="B128" s="1"/>
      <c r="C128" s="1"/>
      <c r="D128" s="3"/>
      <c r="E128" s="2"/>
      <c r="F128" s="2"/>
      <c r="G128" s="2"/>
      <c r="H128" s="3"/>
      <c r="I128" s="2"/>
      <c r="J128" s="1"/>
      <c r="K128" s="2"/>
      <c r="L128" s="33"/>
      <c r="M128" s="2"/>
      <c r="N128" s="3"/>
      <c r="O128" s="32"/>
      <c r="P128" s="33"/>
      <c r="Q128" s="33"/>
      <c r="R128" s="33"/>
      <c r="S128" s="2"/>
      <c r="T128" s="1"/>
      <c r="U128" s="2"/>
      <c r="V128" s="2"/>
      <c r="W128" s="2"/>
      <c r="X128" s="2"/>
      <c r="Y128" s="2"/>
      <c r="Z128" s="31"/>
      <c r="AA128" s="31"/>
    </row>
    <row r="129" spans="1:27">
      <c r="A129" s="1"/>
      <c r="B129" s="1"/>
      <c r="C129" s="1"/>
      <c r="D129" s="3"/>
      <c r="E129" s="2"/>
      <c r="F129" s="2"/>
      <c r="G129" s="2"/>
      <c r="H129" s="3"/>
      <c r="I129" s="2"/>
      <c r="J129" s="1"/>
      <c r="K129" s="2"/>
      <c r="L129" s="33"/>
      <c r="M129" s="2"/>
      <c r="N129" s="3"/>
      <c r="O129" s="32"/>
      <c r="P129" s="33"/>
      <c r="Q129" s="33"/>
      <c r="R129" s="33"/>
      <c r="S129" s="2"/>
      <c r="T129" s="1"/>
      <c r="U129" s="2"/>
      <c r="V129" s="2"/>
      <c r="W129" s="2"/>
      <c r="X129" s="2"/>
      <c r="Y129" s="2"/>
      <c r="Z129" s="31"/>
      <c r="AA129" s="31"/>
    </row>
    <row r="130" spans="1:27">
      <c r="A130" s="1"/>
      <c r="B130" s="1"/>
      <c r="C130" s="1"/>
      <c r="D130" s="3"/>
      <c r="E130" s="2"/>
      <c r="F130" s="2"/>
      <c r="G130" s="2"/>
      <c r="H130" s="3"/>
      <c r="I130" s="2"/>
      <c r="J130" s="1"/>
      <c r="K130" s="2"/>
      <c r="L130" s="33"/>
      <c r="M130" s="2"/>
      <c r="N130" s="3"/>
      <c r="O130" s="32"/>
      <c r="P130" s="33"/>
      <c r="Q130" s="33"/>
      <c r="R130" s="33"/>
      <c r="S130" s="2"/>
      <c r="T130" s="1"/>
      <c r="U130" s="2"/>
      <c r="V130" s="2"/>
      <c r="W130" s="2"/>
      <c r="X130" s="2"/>
      <c r="Y130" s="2"/>
      <c r="Z130" s="31"/>
      <c r="AA130" s="31"/>
    </row>
    <row r="131" spans="1:27">
      <c r="A131" s="1"/>
      <c r="B131" s="1"/>
      <c r="C131" s="1"/>
      <c r="D131" s="3"/>
      <c r="E131" s="2"/>
      <c r="F131" s="2"/>
      <c r="G131" s="2"/>
      <c r="H131" s="3"/>
      <c r="I131" s="2"/>
      <c r="J131" s="1"/>
      <c r="K131" s="2"/>
      <c r="L131" s="33"/>
      <c r="M131" s="2"/>
      <c r="N131" s="3"/>
      <c r="O131" s="32"/>
      <c r="P131" s="33"/>
      <c r="Q131" s="33"/>
      <c r="R131" s="33"/>
      <c r="S131" s="2"/>
      <c r="T131" s="1"/>
      <c r="U131" s="2"/>
      <c r="V131" s="2"/>
      <c r="W131" s="2"/>
      <c r="X131" s="2"/>
      <c r="Y131" s="2"/>
      <c r="Z131" s="31"/>
      <c r="AA131" s="31"/>
    </row>
    <row r="132" spans="1:27">
      <c r="A132" s="1"/>
      <c r="B132" s="1"/>
      <c r="C132" s="1"/>
      <c r="D132" s="3"/>
      <c r="E132" s="2"/>
      <c r="F132" s="2"/>
      <c r="G132" s="2"/>
      <c r="H132" s="3"/>
      <c r="I132" s="2"/>
      <c r="J132" s="1"/>
      <c r="K132" s="2"/>
      <c r="L132" s="33"/>
      <c r="M132" s="2"/>
      <c r="N132" s="3"/>
      <c r="O132" s="32"/>
      <c r="P132" s="33"/>
      <c r="Q132" s="33"/>
      <c r="R132" s="33"/>
      <c r="S132" s="2"/>
      <c r="T132" s="1"/>
      <c r="U132" s="2"/>
      <c r="V132" s="2"/>
      <c r="W132" s="2"/>
      <c r="X132" s="2"/>
      <c r="Y132" s="2"/>
      <c r="Z132" s="31"/>
      <c r="AA132" s="31"/>
    </row>
    <row r="133" spans="1:27">
      <c r="A133" s="1"/>
      <c r="B133" s="1"/>
      <c r="C133" s="1"/>
      <c r="D133" s="3"/>
      <c r="E133" s="2"/>
      <c r="F133" s="2"/>
      <c r="G133" s="2"/>
      <c r="H133" s="3"/>
      <c r="I133" s="2"/>
      <c r="J133" s="1"/>
      <c r="K133" s="2"/>
      <c r="L133" s="33"/>
      <c r="M133" s="2"/>
      <c r="N133" s="3"/>
      <c r="O133" s="32"/>
      <c r="P133" s="33"/>
      <c r="Q133" s="33"/>
      <c r="R133" s="33"/>
      <c r="S133" s="2"/>
      <c r="T133" s="1"/>
      <c r="U133" s="2"/>
      <c r="V133" s="2"/>
      <c r="W133" s="2"/>
      <c r="X133" s="2"/>
      <c r="Y133" s="2"/>
      <c r="Z133" s="31"/>
      <c r="AA133" s="31"/>
    </row>
    <row r="134" spans="1:27">
      <c r="A134" s="1"/>
      <c r="B134" s="1"/>
      <c r="C134" s="1"/>
      <c r="D134" s="3"/>
      <c r="E134" s="2"/>
      <c r="F134" s="2"/>
      <c r="G134" s="2"/>
      <c r="H134" s="3"/>
      <c r="I134" s="2"/>
      <c r="J134" s="1"/>
      <c r="K134" s="2"/>
      <c r="L134" s="33"/>
      <c r="M134" s="2"/>
      <c r="N134" s="3"/>
      <c r="O134" s="32"/>
      <c r="P134" s="33"/>
      <c r="Q134" s="33"/>
      <c r="R134" s="33"/>
      <c r="S134" s="2"/>
      <c r="T134" s="1"/>
      <c r="U134" s="2"/>
      <c r="V134" s="2"/>
      <c r="W134" s="2"/>
      <c r="X134" s="2"/>
      <c r="Y134" s="2"/>
      <c r="Z134" s="31"/>
      <c r="AA134" s="31"/>
    </row>
    <row r="135" spans="1:27">
      <c r="A135" s="1"/>
      <c r="B135" s="1"/>
      <c r="C135" s="1"/>
      <c r="D135" s="3"/>
      <c r="E135" s="2"/>
      <c r="F135" s="2"/>
      <c r="G135" s="2"/>
      <c r="H135" s="3"/>
      <c r="I135" s="2"/>
      <c r="J135" s="1"/>
      <c r="K135" s="2"/>
      <c r="L135" s="33"/>
      <c r="M135" s="2"/>
      <c r="N135" s="3"/>
      <c r="O135" s="32"/>
      <c r="P135" s="33"/>
      <c r="Q135" s="33"/>
      <c r="R135" s="33"/>
      <c r="S135" s="2"/>
      <c r="T135" s="1"/>
      <c r="U135" s="2"/>
      <c r="V135" s="2"/>
      <c r="W135" s="2"/>
      <c r="X135" s="2"/>
      <c r="Y135" s="2"/>
      <c r="Z135" s="31"/>
      <c r="AA135" s="31"/>
    </row>
    <row r="136" spans="1:27">
      <c r="A136" s="1"/>
      <c r="B136" s="1"/>
      <c r="C136" s="1"/>
      <c r="D136" s="3"/>
      <c r="E136" s="2"/>
      <c r="F136" s="2"/>
      <c r="G136" s="2"/>
      <c r="H136" s="3"/>
      <c r="I136" s="2"/>
      <c r="J136" s="1"/>
      <c r="K136" s="2"/>
      <c r="L136" s="33"/>
      <c r="M136" s="2"/>
      <c r="N136" s="3"/>
      <c r="O136" s="32"/>
      <c r="P136" s="33"/>
      <c r="Q136" s="33"/>
      <c r="R136" s="33"/>
      <c r="S136" s="2"/>
      <c r="T136" s="1"/>
      <c r="U136" s="2"/>
      <c r="V136" s="2"/>
      <c r="W136" s="2"/>
      <c r="X136" s="2"/>
      <c r="Y136" s="2"/>
      <c r="Z136" s="31"/>
      <c r="AA136" s="31"/>
    </row>
    <row r="137" spans="1:27">
      <c r="A137" s="1"/>
      <c r="B137" s="1"/>
      <c r="C137" s="1"/>
      <c r="D137" s="3"/>
      <c r="E137" s="2"/>
      <c r="F137" s="2"/>
      <c r="G137" s="2"/>
      <c r="H137" s="3"/>
      <c r="I137" s="2"/>
      <c r="J137" s="1"/>
      <c r="K137" s="2"/>
      <c r="L137" s="33"/>
      <c r="M137" s="2"/>
      <c r="N137" s="3"/>
      <c r="O137" s="32"/>
      <c r="P137" s="33"/>
      <c r="Q137" s="33"/>
      <c r="R137" s="33"/>
      <c r="S137" s="2"/>
      <c r="T137" s="1"/>
      <c r="U137" s="2"/>
      <c r="V137" s="2"/>
      <c r="W137" s="2"/>
      <c r="X137" s="2"/>
      <c r="Y137" s="2"/>
      <c r="Z137" s="31"/>
      <c r="AA137" s="31"/>
    </row>
    <row r="138" spans="1:27">
      <c r="A138" s="1"/>
      <c r="B138" s="1"/>
      <c r="C138" s="1"/>
      <c r="D138" s="3"/>
      <c r="E138" s="2"/>
      <c r="F138" s="2"/>
      <c r="G138" s="2"/>
      <c r="H138" s="3"/>
      <c r="I138" s="2"/>
      <c r="J138" s="1"/>
      <c r="K138" s="2"/>
      <c r="L138" s="33"/>
      <c r="M138" s="2"/>
      <c r="N138" s="3"/>
      <c r="O138" s="32"/>
      <c r="P138" s="33"/>
      <c r="Q138" s="33"/>
      <c r="R138" s="33"/>
      <c r="S138" s="2"/>
      <c r="T138" s="1"/>
      <c r="U138" s="2"/>
      <c r="V138" s="2"/>
      <c r="W138" s="2"/>
      <c r="X138" s="2"/>
      <c r="Y138" s="2"/>
      <c r="Z138" s="31"/>
      <c r="AA138" s="31"/>
    </row>
    <row r="139" spans="1:27">
      <c r="A139" s="1"/>
      <c r="B139" s="1"/>
      <c r="C139" s="1"/>
      <c r="D139" s="3"/>
      <c r="E139" s="2"/>
      <c r="F139" s="2"/>
      <c r="G139" s="2"/>
      <c r="H139" s="3"/>
      <c r="I139" s="2"/>
      <c r="J139" s="1"/>
      <c r="K139" s="2"/>
      <c r="L139" s="33"/>
      <c r="M139" s="2"/>
      <c r="N139" s="3"/>
      <c r="O139" s="32"/>
      <c r="P139" s="33"/>
      <c r="Q139" s="33"/>
      <c r="R139" s="33"/>
      <c r="S139" s="2"/>
      <c r="T139" s="1"/>
      <c r="U139" s="2"/>
      <c r="V139" s="2"/>
      <c r="W139" s="2"/>
      <c r="X139" s="2"/>
      <c r="Y139" s="2"/>
      <c r="Z139" s="31"/>
      <c r="AA139" s="31"/>
    </row>
    <row r="140" spans="1:27">
      <c r="A140" s="1"/>
      <c r="B140" s="1"/>
      <c r="C140" s="1"/>
      <c r="D140" s="3"/>
      <c r="E140" s="2"/>
      <c r="F140" s="2"/>
      <c r="G140" s="2"/>
      <c r="H140" s="3"/>
      <c r="I140" s="2"/>
      <c r="J140" s="1"/>
      <c r="K140" s="2"/>
      <c r="L140" s="33"/>
      <c r="M140" s="2"/>
      <c r="N140" s="3"/>
      <c r="O140" s="32"/>
      <c r="P140" s="33"/>
      <c r="Q140" s="33"/>
      <c r="R140" s="33"/>
      <c r="S140" s="2"/>
      <c r="T140" s="1"/>
      <c r="U140" s="2"/>
      <c r="V140" s="2"/>
      <c r="W140" s="2"/>
      <c r="X140" s="2"/>
      <c r="Y140" s="2"/>
      <c r="Z140" s="31"/>
      <c r="AA140" s="31"/>
    </row>
    <row r="141" spans="1:27">
      <c r="A141" s="1"/>
      <c r="B141" s="1"/>
      <c r="C141" s="1"/>
      <c r="D141" s="3"/>
      <c r="E141" s="2"/>
      <c r="F141" s="2"/>
      <c r="G141" s="2"/>
      <c r="H141" s="3"/>
      <c r="I141" s="2"/>
      <c r="J141" s="1"/>
      <c r="K141" s="2"/>
      <c r="L141" s="33"/>
      <c r="M141" s="2"/>
      <c r="N141" s="3"/>
      <c r="O141" s="32"/>
      <c r="P141" s="33"/>
      <c r="Q141" s="33"/>
      <c r="R141" s="33"/>
      <c r="S141" s="2"/>
      <c r="T141" s="1"/>
      <c r="U141" s="2"/>
      <c r="V141" s="2"/>
      <c r="W141" s="2"/>
      <c r="X141" s="2"/>
      <c r="Y141" s="2"/>
      <c r="Z141" s="31"/>
      <c r="AA141" s="31"/>
    </row>
    <row r="142" spans="1:27">
      <c r="A142" s="1"/>
      <c r="B142" s="1"/>
      <c r="C142" s="1"/>
      <c r="D142" s="3"/>
      <c r="E142" s="2"/>
      <c r="F142" s="2"/>
      <c r="G142" s="2"/>
      <c r="H142" s="3"/>
      <c r="I142" s="2"/>
      <c r="J142" s="1"/>
      <c r="K142" s="2"/>
      <c r="L142" s="33"/>
      <c r="M142" s="2"/>
      <c r="N142" s="3"/>
      <c r="O142" s="32"/>
      <c r="P142" s="33"/>
      <c r="Q142" s="33"/>
      <c r="R142" s="33"/>
      <c r="S142" s="2"/>
      <c r="T142" s="1"/>
      <c r="U142" s="2"/>
      <c r="V142" s="2"/>
      <c r="W142" s="2"/>
      <c r="X142" s="2"/>
      <c r="Y142" s="2"/>
      <c r="Z142" s="31"/>
      <c r="AA142" s="31"/>
    </row>
    <row r="143" spans="1:27">
      <c r="A143" s="1"/>
      <c r="B143" s="1"/>
      <c r="C143" s="1"/>
      <c r="D143" s="3"/>
      <c r="E143" s="2"/>
      <c r="F143" s="2"/>
      <c r="G143" s="2"/>
      <c r="H143" s="3"/>
      <c r="I143" s="2"/>
      <c r="J143" s="1"/>
      <c r="K143" s="2"/>
      <c r="L143" s="33"/>
      <c r="M143" s="2"/>
      <c r="N143" s="3"/>
      <c r="O143" s="32"/>
      <c r="P143" s="33"/>
      <c r="Q143" s="33"/>
      <c r="R143" s="33"/>
      <c r="S143" s="2"/>
      <c r="T143" s="1"/>
      <c r="U143" s="2"/>
      <c r="V143" s="2"/>
      <c r="W143" s="2"/>
      <c r="X143" s="2"/>
      <c r="Y143" s="2"/>
      <c r="Z143" s="31"/>
      <c r="AA143" s="31"/>
    </row>
    <row r="144" spans="1:27">
      <c r="A144" s="1"/>
      <c r="B144" s="1"/>
      <c r="C144" s="1"/>
      <c r="D144" s="3"/>
      <c r="E144" s="2"/>
      <c r="F144" s="2"/>
      <c r="G144" s="2"/>
      <c r="H144" s="3"/>
      <c r="I144" s="2"/>
      <c r="J144" s="1"/>
      <c r="K144" s="2"/>
      <c r="L144" s="33"/>
      <c r="M144" s="2"/>
      <c r="N144" s="3"/>
      <c r="O144" s="32"/>
      <c r="P144" s="33"/>
      <c r="Q144" s="33"/>
      <c r="R144" s="33"/>
      <c r="S144" s="2"/>
      <c r="T144" s="1"/>
      <c r="U144" s="2"/>
      <c r="V144" s="2"/>
      <c r="W144" s="2"/>
      <c r="X144" s="2"/>
      <c r="Y144" s="2"/>
      <c r="Z144" s="31"/>
      <c r="AA144" s="31"/>
    </row>
    <row r="145" spans="1:27">
      <c r="A145" s="1"/>
      <c r="B145" s="1"/>
      <c r="C145" s="1"/>
      <c r="D145" s="3"/>
      <c r="E145" s="2"/>
      <c r="F145" s="2"/>
      <c r="G145" s="2"/>
      <c r="H145" s="3"/>
      <c r="I145" s="2"/>
      <c r="J145" s="1"/>
      <c r="K145" s="2"/>
      <c r="L145" s="33"/>
      <c r="M145" s="2"/>
      <c r="N145" s="3"/>
      <c r="O145" s="32"/>
      <c r="P145" s="33"/>
      <c r="Q145" s="33"/>
      <c r="R145" s="33"/>
      <c r="S145" s="2"/>
      <c r="T145" s="1"/>
      <c r="U145" s="2"/>
      <c r="V145" s="2"/>
      <c r="W145" s="2"/>
      <c r="X145" s="2"/>
      <c r="Y145" s="2"/>
      <c r="Z145" s="31"/>
      <c r="AA145" s="31"/>
    </row>
    <row r="146" spans="1:27">
      <c r="A146" s="1"/>
      <c r="B146" s="1"/>
      <c r="C146" s="1"/>
      <c r="D146" s="3"/>
      <c r="E146" s="2"/>
      <c r="F146" s="2"/>
      <c r="G146" s="2"/>
      <c r="H146" s="3"/>
      <c r="I146" s="2"/>
      <c r="J146" s="1"/>
      <c r="K146" s="2"/>
      <c r="L146" s="33"/>
      <c r="M146" s="2"/>
      <c r="N146" s="3"/>
      <c r="O146" s="32"/>
      <c r="P146" s="33"/>
      <c r="Q146" s="33"/>
      <c r="R146" s="33"/>
      <c r="S146" s="2"/>
      <c r="T146" s="1"/>
      <c r="U146" s="2"/>
      <c r="V146" s="2"/>
      <c r="W146" s="2"/>
      <c r="X146" s="2"/>
      <c r="Y146" s="2"/>
      <c r="Z146" s="31"/>
      <c r="AA146" s="31"/>
    </row>
    <row r="147" spans="1:27">
      <c r="A147" s="1"/>
      <c r="B147" s="1"/>
      <c r="C147" s="1"/>
      <c r="D147" s="3"/>
      <c r="E147" s="2"/>
      <c r="F147" s="2"/>
      <c r="G147" s="2"/>
      <c r="H147" s="3"/>
      <c r="I147" s="2"/>
      <c r="J147" s="1"/>
      <c r="K147" s="2"/>
      <c r="L147" s="33"/>
      <c r="M147" s="2"/>
      <c r="N147" s="3"/>
      <c r="O147" s="32"/>
      <c r="P147" s="33"/>
      <c r="Q147" s="33"/>
      <c r="R147" s="33"/>
      <c r="S147" s="2"/>
      <c r="T147" s="1"/>
      <c r="U147" s="2"/>
      <c r="V147" s="2"/>
      <c r="W147" s="2"/>
      <c r="X147" s="2"/>
      <c r="Y147" s="2"/>
      <c r="Z147" s="31"/>
      <c r="AA147" s="31"/>
    </row>
    <row r="148" spans="1:27">
      <c r="A148" s="1"/>
      <c r="B148" s="1"/>
      <c r="C148" s="1"/>
      <c r="D148" s="3"/>
      <c r="E148" s="2"/>
      <c r="F148" s="2"/>
      <c r="G148" s="2"/>
      <c r="H148" s="3"/>
      <c r="I148" s="2"/>
      <c r="J148" s="1"/>
      <c r="K148" s="2"/>
      <c r="L148" s="33"/>
      <c r="M148" s="2"/>
      <c r="N148" s="3"/>
      <c r="O148" s="32"/>
      <c r="P148" s="33"/>
      <c r="Q148" s="33"/>
      <c r="R148" s="33"/>
      <c r="S148" s="2"/>
      <c r="T148" s="1"/>
      <c r="U148" s="2"/>
      <c r="V148" s="2"/>
      <c r="W148" s="2"/>
      <c r="X148" s="2"/>
      <c r="Y148" s="2"/>
      <c r="Z148" s="31"/>
      <c r="AA148" s="31"/>
    </row>
    <row r="149" spans="1:27">
      <c r="A149" s="1"/>
      <c r="B149" s="1"/>
      <c r="C149" s="1"/>
      <c r="D149" s="3"/>
      <c r="E149" s="2"/>
      <c r="F149" s="2"/>
      <c r="G149" s="2"/>
      <c r="H149" s="3"/>
      <c r="I149" s="2"/>
      <c r="J149" s="1"/>
      <c r="K149" s="2"/>
      <c r="L149" s="33"/>
      <c r="M149" s="2"/>
      <c r="N149" s="3"/>
      <c r="O149" s="32"/>
      <c r="P149" s="33"/>
      <c r="Q149" s="33"/>
      <c r="R149" s="33"/>
      <c r="S149" s="2"/>
      <c r="T149" s="1"/>
      <c r="U149" s="2"/>
      <c r="V149" s="2"/>
      <c r="W149" s="2"/>
      <c r="X149" s="2"/>
      <c r="Y149" s="2"/>
      <c r="Z149" s="31"/>
      <c r="AA149" s="31"/>
    </row>
    <row r="150" spans="1:27">
      <c r="A150" s="1"/>
      <c r="B150" s="1"/>
      <c r="C150" s="1"/>
      <c r="D150" s="3"/>
      <c r="E150" s="2"/>
      <c r="F150" s="2"/>
      <c r="G150" s="2"/>
      <c r="H150" s="3"/>
      <c r="I150" s="2"/>
      <c r="J150" s="1"/>
      <c r="K150" s="2"/>
      <c r="L150" s="33"/>
      <c r="M150" s="2"/>
      <c r="N150" s="3"/>
      <c r="O150" s="32"/>
      <c r="P150" s="33"/>
      <c r="Q150" s="33"/>
      <c r="R150" s="33"/>
      <c r="S150" s="2"/>
      <c r="T150" s="1"/>
      <c r="U150" s="2"/>
      <c r="V150" s="2"/>
      <c r="W150" s="2"/>
      <c r="X150" s="2"/>
      <c r="Y150" s="2"/>
      <c r="Z150" s="31"/>
      <c r="AA150" s="31"/>
    </row>
    <row r="151" spans="1:27">
      <c r="A151" s="1"/>
      <c r="B151" s="1"/>
      <c r="C151" s="1"/>
      <c r="D151" s="3"/>
      <c r="E151" s="2"/>
      <c r="F151" s="2"/>
      <c r="G151" s="2"/>
      <c r="H151" s="3"/>
      <c r="I151" s="2"/>
      <c r="J151" s="1"/>
      <c r="K151" s="2"/>
      <c r="L151" s="33"/>
      <c r="M151" s="2"/>
      <c r="N151" s="3"/>
      <c r="O151" s="32"/>
      <c r="P151" s="33"/>
      <c r="Q151" s="33"/>
      <c r="R151" s="33"/>
      <c r="S151" s="2"/>
      <c r="T151" s="1"/>
      <c r="U151" s="2"/>
      <c r="V151" s="2"/>
      <c r="W151" s="2"/>
      <c r="X151" s="2"/>
      <c r="Y151" s="2"/>
      <c r="Z151" s="31"/>
      <c r="AA151" s="31"/>
    </row>
    <row r="152" spans="1:27">
      <c r="A152" s="1"/>
      <c r="B152" s="1"/>
      <c r="C152" s="1"/>
      <c r="D152" s="3"/>
      <c r="E152" s="2"/>
      <c r="F152" s="2"/>
      <c r="G152" s="2"/>
      <c r="H152" s="3"/>
      <c r="I152" s="2"/>
      <c r="J152" s="1"/>
      <c r="K152" s="2"/>
      <c r="L152" s="33"/>
      <c r="M152" s="2"/>
      <c r="N152" s="3"/>
      <c r="O152" s="32"/>
      <c r="P152" s="33"/>
      <c r="Q152" s="33"/>
      <c r="R152" s="33"/>
      <c r="S152" s="2"/>
      <c r="T152" s="1"/>
      <c r="U152" s="2"/>
      <c r="V152" s="2"/>
      <c r="W152" s="2"/>
      <c r="X152" s="2"/>
      <c r="Y152" s="2"/>
      <c r="Z152" s="31"/>
      <c r="AA152" s="31"/>
    </row>
    <row r="153" spans="1:27">
      <c r="A153" s="1"/>
      <c r="B153" s="1"/>
      <c r="C153" s="1"/>
      <c r="D153" s="3"/>
      <c r="E153" s="2"/>
      <c r="F153" s="2"/>
      <c r="G153" s="2"/>
      <c r="H153" s="3"/>
      <c r="I153" s="2"/>
      <c r="J153" s="1"/>
      <c r="K153" s="2"/>
      <c r="L153" s="33"/>
      <c r="M153" s="2"/>
      <c r="N153" s="3"/>
      <c r="O153" s="32"/>
      <c r="P153" s="33"/>
      <c r="Q153" s="33"/>
      <c r="R153" s="33"/>
      <c r="S153" s="2"/>
      <c r="T153" s="1"/>
      <c r="U153" s="2"/>
      <c r="V153" s="2"/>
      <c r="W153" s="2"/>
      <c r="X153" s="2"/>
      <c r="Y153" s="2"/>
      <c r="Z153" s="31"/>
      <c r="AA153" s="31"/>
    </row>
    <row r="154" spans="1:27">
      <c r="A154" s="1"/>
      <c r="B154" s="1"/>
      <c r="C154" s="1"/>
      <c r="D154" s="3"/>
      <c r="E154" s="2"/>
      <c r="F154" s="2"/>
      <c r="G154" s="2"/>
      <c r="H154" s="3"/>
      <c r="I154" s="2"/>
      <c r="J154" s="1"/>
      <c r="K154" s="2"/>
      <c r="L154" s="33"/>
      <c r="M154" s="2"/>
      <c r="N154" s="3"/>
      <c r="O154" s="32"/>
      <c r="P154" s="33"/>
      <c r="Q154" s="33"/>
      <c r="R154" s="33"/>
      <c r="S154" s="2"/>
      <c r="T154" s="1"/>
      <c r="U154" s="2"/>
      <c r="V154" s="2"/>
      <c r="W154" s="2"/>
      <c r="X154" s="2"/>
      <c r="Y154" s="2"/>
      <c r="Z154" s="31"/>
      <c r="AA154" s="31"/>
    </row>
    <row r="155" spans="1:27">
      <c r="A155" s="1"/>
      <c r="B155" s="1"/>
      <c r="C155" s="1"/>
      <c r="D155" s="3"/>
      <c r="E155" s="2"/>
      <c r="F155" s="2"/>
      <c r="G155" s="2"/>
      <c r="H155" s="3"/>
      <c r="I155" s="2"/>
      <c r="J155" s="1"/>
      <c r="K155" s="2"/>
      <c r="L155" s="33"/>
      <c r="M155" s="2"/>
      <c r="N155" s="3"/>
      <c r="O155" s="32"/>
      <c r="P155" s="33"/>
      <c r="Q155" s="33"/>
      <c r="R155" s="33"/>
      <c r="S155" s="2"/>
      <c r="T155" s="1"/>
      <c r="U155" s="2"/>
      <c r="V155" s="2"/>
      <c r="W155" s="2"/>
      <c r="X155" s="2"/>
      <c r="Y155" s="2"/>
      <c r="Z155" s="31"/>
      <c r="AA155" s="31"/>
    </row>
    <row r="156" spans="1:27">
      <c r="A156" s="1"/>
      <c r="B156" s="1"/>
      <c r="C156" s="1"/>
      <c r="D156" s="3"/>
      <c r="E156" s="2"/>
      <c r="F156" s="2"/>
      <c r="G156" s="2"/>
      <c r="H156" s="3"/>
      <c r="I156" s="2"/>
      <c r="J156" s="1"/>
      <c r="K156" s="2"/>
      <c r="L156" s="33"/>
      <c r="M156" s="2"/>
      <c r="N156" s="3"/>
      <c r="O156" s="32"/>
      <c r="P156" s="33"/>
      <c r="Q156" s="33"/>
      <c r="R156" s="33"/>
      <c r="S156" s="2"/>
      <c r="T156" s="1"/>
      <c r="U156" s="2"/>
      <c r="V156" s="2"/>
      <c r="W156" s="2"/>
      <c r="X156" s="2"/>
      <c r="Y156" s="2"/>
      <c r="Z156" s="31"/>
      <c r="AA156" s="31"/>
    </row>
    <row r="157" spans="1:27">
      <c r="A157" s="1"/>
      <c r="B157" s="1"/>
      <c r="C157" s="1"/>
      <c r="D157" s="3"/>
      <c r="E157" s="2"/>
      <c r="F157" s="2"/>
      <c r="G157" s="2"/>
      <c r="H157" s="3"/>
      <c r="I157" s="2"/>
      <c r="J157" s="1"/>
      <c r="K157" s="2"/>
      <c r="L157" s="33"/>
      <c r="M157" s="2"/>
      <c r="N157" s="3"/>
      <c r="O157" s="32"/>
      <c r="P157" s="33"/>
      <c r="Q157" s="33"/>
      <c r="R157" s="33"/>
      <c r="S157" s="2"/>
      <c r="T157" s="1"/>
      <c r="U157" s="2"/>
      <c r="V157" s="2"/>
      <c r="W157" s="2"/>
      <c r="X157" s="2"/>
      <c r="Y157" s="2"/>
      <c r="Z157" s="31"/>
      <c r="AA157" s="31"/>
    </row>
    <row r="158" spans="1:27">
      <c r="A158" s="1"/>
      <c r="B158" s="1"/>
      <c r="C158" s="1"/>
      <c r="D158" s="3"/>
      <c r="E158" s="2"/>
      <c r="F158" s="2"/>
      <c r="G158" s="2"/>
      <c r="H158" s="3"/>
      <c r="I158" s="2"/>
      <c r="J158" s="1"/>
      <c r="K158" s="2"/>
      <c r="L158" s="33"/>
      <c r="M158" s="2"/>
      <c r="N158" s="3"/>
      <c r="O158" s="32"/>
      <c r="P158" s="33"/>
      <c r="Q158" s="33"/>
      <c r="R158" s="33"/>
      <c r="S158" s="2"/>
      <c r="T158" s="1"/>
      <c r="U158" s="2"/>
      <c r="V158" s="2"/>
      <c r="W158" s="2"/>
      <c r="X158" s="2"/>
      <c r="Y158" s="2"/>
      <c r="Z158" s="31"/>
      <c r="AA158" s="31"/>
    </row>
    <row r="159" spans="1:27">
      <c r="A159" s="1"/>
      <c r="B159" s="1"/>
      <c r="C159" s="1"/>
      <c r="D159" s="3"/>
      <c r="E159" s="2"/>
      <c r="F159" s="2"/>
      <c r="G159" s="2"/>
      <c r="H159" s="3"/>
      <c r="I159" s="2"/>
      <c r="J159" s="1"/>
      <c r="K159" s="2"/>
      <c r="L159" s="33"/>
      <c r="M159" s="2"/>
      <c r="N159" s="3"/>
      <c r="O159" s="32"/>
      <c r="P159" s="33"/>
      <c r="Q159" s="33"/>
      <c r="R159" s="33"/>
      <c r="S159" s="2"/>
      <c r="T159" s="1"/>
      <c r="U159" s="2"/>
      <c r="V159" s="2"/>
      <c r="W159" s="2"/>
      <c r="X159" s="2"/>
      <c r="Y159" s="2"/>
      <c r="Z159" s="31"/>
      <c r="AA159" s="31"/>
    </row>
    <row r="160" spans="1:27">
      <c r="A160" s="1"/>
      <c r="B160" s="1"/>
      <c r="C160" s="1"/>
      <c r="D160" s="3"/>
      <c r="E160" s="2"/>
      <c r="F160" s="2"/>
      <c r="G160" s="2"/>
      <c r="H160" s="3"/>
      <c r="I160" s="2"/>
      <c r="J160" s="1"/>
      <c r="K160" s="2"/>
      <c r="L160" s="33"/>
      <c r="M160" s="2"/>
      <c r="N160" s="3"/>
      <c r="O160" s="32"/>
      <c r="P160" s="33"/>
      <c r="Q160" s="33"/>
      <c r="R160" s="33"/>
      <c r="S160" s="2"/>
      <c r="T160" s="1"/>
      <c r="U160" s="2"/>
      <c r="V160" s="2"/>
      <c r="W160" s="2"/>
      <c r="X160" s="2"/>
      <c r="Y160" s="2"/>
      <c r="Z160" s="31"/>
      <c r="AA160" s="31"/>
    </row>
    <row r="161" spans="1:27">
      <c r="A161" s="1"/>
      <c r="B161" s="1"/>
      <c r="C161" s="1"/>
      <c r="D161" s="3"/>
      <c r="E161" s="2"/>
      <c r="F161" s="2"/>
      <c r="G161" s="2"/>
      <c r="H161" s="3"/>
      <c r="I161" s="2"/>
      <c r="J161" s="1"/>
      <c r="K161" s="2"/>
      <c r="L161" s="33"/>
      <c r="M161" s="2"/>
      <c r="N161" s="3"/>
      <c r="O161" s="32"/>
      <c r="P161" s="33"/>
      <c r="Q161" s="33"/>
      <c r="R161" s="33"/>
      <c r="S161" s="2"/>
      <c r="T161" s="1"/>
      <c r="U161" s="2"/>
      <c r="V161" s="2"/>
      <c r="W161" s="2"/>
      <c r="X161" s="2"/>
      <c r="Y161" s="2"/>
      <c r="Z161" s="31"/>
      <c r="AA161" s="31"/>
    </row>
    <row r="162" spans="1:27">
      <c r="A162" s="1"/>
      <c r="B162" s="1"/>
      <c r="C162" s="1"/>
      <c r="D162" s="3"/>
      <c r="E162" s="2"/>
      <c r="F162" s="2"/>
      <c r="G162" s="2"/>
      <c r="H162" s="3"/>
      <c r="I162" s="2"/>
      <c r="J162" s="1"/>
      <c r="K162" s="2"/>
      <c r="L162" s="33"/>
      <c r="M162" s="2"/>
      <c r="N162" s="3"/>
      <c r="O162" s="32"/>
      <c r="P162" s="33"/>
      <c r="Q162" s="33"/>
      <c r="R162" s="33"/>
      <c r="S162" s="2"/>
      <c r="T162" s="1"/>
      <c r="U162" s="2"/>
      <c r="V162" s="2"/>
      <c r="W162" s="2"/>
      <c r="X162" s="2"/>
      <c r="Y162" s="2"/>
      <c r="Z162" s="31"/>
      <c r="AA162" s="31"/>
    </row>
    <row r="163" spans="1:27">
      <c r="A163" s="1"/>
      <c r="B163" s="1"/>
      <c r="C163" s="1"/>
      <c r="D163" s="3"/>
      <c r="E163" s="2"/>
      <c r="F163" s="2"/>
      <c r="G163" s="2"/>
      <c r="H163" s="3"/>
      <c r="I163" s="2"/>
      <c r="J163" s="1"/>
      <c r="K163" s="2"/>
      <c r="L163" s="33"/>
      <c r="M163" s="2"/>
      <c r="N163" s="3"/>
      <c r="O163" s="32"/>
      <c r="P163" s="33"/>
      <c r="Q163" s="33"/>
      <c r="R163" s="33"/>
      <c r="S163" s="2"/>
      <c r="T163" s="1"/>
      <c r="U163" s="2"/>
      <c r="V163" s="2"/>
      <c r="W163" s="2"/>
      <c r="X163" s="2"/>
      <c r="Y163" s="2"/>
      <c r="Z163" s="31"/>
      <c r="AA163" s="31"/>
    </row>
    <row r="164" spans="1:27">
      <c r="A164" s="1"/>
      <c r="B164" s="1"/>
      <c r="C164" s="1"/>
      <c r="D164" s="3"/>
      <c r="E164" s="2"/>
      <c r="F164" s="2"/>
      <c r="G164" s="2"/>
      <c r="H164" s="3"/>
      <c r="I164" s="2"/>
      <c r="J164" s="1"/>
      <c r="K164" s="2"/>
      <c r="L164" s="33"/>
      <c r="M164" s="2"/>
      <c r="N164" s="3"/>
      <c r="O164" s="32"/>
      <c r="P164" s="33"/>
      <c r="Q164" s="33"/>
      <c r="R164" s="33"/>
      <c r="S164" s="2"/>
      <c r="T164" s="1"/>
      <c r="U164" s="2"/>
      <c r="V164" s="2"/>
      <c r="W164" s="2"/>
      <c r="X164" s="2"/>
      <c r="Y164" s="2"/>
      <c r="Z164" s="31"/>
      <c r="AA164" s="31"/>
    </row>
    <row r="165" spans="1:27">
      <c r="A165" s="1"/>
      <c r="B165" s="1"/>
      <c r="C165" s="1"/>
      <c r="D165" s="3"/>
      <c r="E165" s="2"/>
      <c r="F165" s="2"/>
      <c r="G165" s="2"/>
      <c r="H165" s="3"/>
      <c r="I165" s="2"/>
      <c r="J165" s="1"/>
      <c r="K165" s="2"/>
      <c r="L165" s="33"/>
      <c r="M165" s="2"/>
      <c r="N165" s="3"/>
      <c r="O165" s="32"/>
      <c r="P165" s="33"/>
      <c r="Q165" s="33"/>
      <c r="R165" s="33"/>
      <c r="S165" s="2"/>
      <c r="T165" s="1"/>
      <c r="U165" s="2"/>
      <c r="V165" s="2"/>
      <c r="W165" s="2"/>
      <c r="X165" s="2"/>
      <c r="Y165" s="2"/>
      <c r="Z165" s="31"/>
      <c r="AA165" s="31"/>
    </row>
    <row r="166" spans="1:27">
      <c r="A166" s="1"/>
      <c r="B166" s="1"/>
      <c r="C166" s="1"/>
      <c r="D166" s="3"/>
      <c r="E166" s="2"/>
      <c r="F166" s="2"/>
      <c r="G166" s="2"/>
      <c r="H166" s="3"/>
      <c r="I166" s="2"/>
      <c r="J166" s="1"/>
      <c r="K166" s="2"/>
      <c r="L166" s="33"/>
      <c r="M166" s="2"/>
      <c r="N166" s="3"/>
      <c r="O166" s="32"/>
      <c r="P166" s="33"/>
      <c r="Q166" s="33"/>
      <c r="R166" s="33"/>
      <c r="S166" s="2"/>
      <c r="T166" s="1"/>
      <c r="U166" s="2"/>
      <c r="V166" s="2"/>
      <c r="W166" s="2"/>
      <c r="X166" s="2"/>
      <c r="Y166" s="2"/>
      <c r="Z166" s="31"/>
      <c r="AA166" s="31"/>
    </row>
    <row r="167" spans="1:27">
      <c r="A167" s="1"/>
      <c r="B167" s="1"/>
      <c r="C167" s="1"/>
      <c r="D167" s="3"/>
      <c r="E167" s="2"/>
      <c r="F167" s="2"/>
      <c r="G167" s="2"/>
      <c r="H167" s="3"/>
      <c r="I167" s="2"/>
      <c r="J167" s="1"/>
      <c r="K167" s="2"/>
      <c r="L167" s="33"/>
      <c r="M167" s="2"/>
      <c r="N167" s="3"/>
      <c r="O167" s="32"/>
      <c r="P167" s="33"/>
      <c r="Q167" s="33"/>
      <c r="R167" s="33"/>
      <c r="S167" s="2"/>
      <c r="T167" s="1"/>
      <c r="U167" s="2"/>
      <c r="V167" s="2"/>
      <c r="W167" s="2"/>
      <c r="X167" s="2"/>
      <c r="Y167" s="2"/>
      <c r="Z167" s="31"/>
      <c r="AA167" s="31"/>
    </row>
    <row r="168" spans="1:27">
      <c r="A168" s="1"/>
      <c r="B168" s="1"/>
      <c r="C168" s="1"/>
      <c r="D168" s="3"/>
      <c r="E168" s="2"/>
      <c r="F168" s="2"/>
      <c r="G168" s="2"/>
      <c r="H168" s="3"/>
      <c r="I168" s="2"/>
      <c r="J168" s="1"/>
      <c r="K168" s="2"/>
      <c r="L168" s="33"/>
      <c r="M168" s="2"/>
      <c r="N168" s="3"/>
      <c r="O168" s="32"/>
      <c r="P168" s="33"/>
      <c r="Q168" s="33"/>
      <c r="R168" s="33"/>
      <c r="S168" s="2"/>
      <c r="T168" s="1"/>
      <c r="U168" s="2"/>
      <c r="V168" s="2"/>
      <c r="W168" s="2"/>
      <c r="X168" s="2"/>
      <c r="Y168" s="2"/>
      <c r="Z168" s="31"/>
      <c r="AA168" s="31"/>
    </row>
    <row r="169" spans="1:27">
      <c r="A169" s="1"/>
      <c r="B169" s="1"/>
      <c r="C169" s="1"/>
      <c r="D169" s="3"/>
      <c r="E169" s="2"/>
      <c r="F169" s="2"/>
      <c r="G169" s="2"/>
      <c r="H169" s="3"/>
      <c r="I169" s="2"/>
      <c r="J169" s="1"/>
      <c r="K169" s="2"/>
      <c r="L169" s="33"/>
      <c r="M169" s="2"/>
      <c r="N169" s="3"/>
      <c r="O169" s="32"/>
      <c r="P169" s="33"/>
      <c r="Q169" s="33"/>
      <c r="R169" s="33"/>
      <c r="S169" s="2"/>
      <c r="T169" s="1"/>
      <c r="U169" s="2"/>
      <c r="V169" s="2"/>
      <c r="W169" s="2"/>
      <c r="X169" s="2"/>
      <c r="Y169" s="2"/>
      <c r="Z169" s="31"/>
      <c r="AA169" s="31"/>
    </row>
    <row r="170" spans="1:27">
      <c r="A170" s="1"/>
      <c r="B170" s="1"/>
      <c r="C170" s="1"/>
      <c r="D170" s="3"/>
      <c r="E170" s="2"/>
      <c r="F170" s="2"/>
      <c r="G170" s="2"/>
      <c r="H170" s="3"/>
      <c r="I170" s="2"/>
      <c r="J170" s="1"/>
      <c r="K170" s="2"/>
      <c r="L170" s="33"/>
      <c r="M170" s="2"/>
      <c r="N170" s="3"/>
      <c r="O170" s="32"/>
      <c r="P170" s="33"/>
      <c r="Q170" s="33"/>
      <c r="R170" s="33"/>
      <c r="S170" s="2"/>
      <c r="T170" s="1"/>
      <c r="U170" s="2"/>
      <c r="V170" s="2"/>
      <c r="W170" s="2"/>
      <c r="X170" s="2"/>
      <c r="Y170" s="2"/>
      <c r="Z170" s="31"/>
      <c r="AA170" s="31"/>
    </row>
    <row r="171" spans="1:27">
      <c r="A171" s="1"/>
      <c r="B171" s="1"/>
      <c r="C171" s="1"/>
      <c r="D171" s="3"/>
      <c r="E171" s="2"/>
      <c r="F171" s="2"/>
      <c r="G171" s="2"/>
      <c r="H171" s="3"/>
      <c r="I171" s="2"/>
      <c r="J171" s="1"/>
      <c r="K171" s="2"/>
      <c r="L171" s="33"/>
      <c r="M171" s="2"/>
      <c r="N171" s="3"/>
      <c r="O171" s="32"/>
      <c r="P171" s="33"/>
      <c r="Q171" s="33"/>
      <c r="R171" s="33"/>
      <c r="S171" s="2"/>
      <c r="T171" s="1"/>
      <c r="U171" s="2"/>
      <c r="V171" s="2"/>
      <c r="W171" s="2"/>
      <c r="X171" s="2"/>
      <c r="Y171" s="2"/>
      <c r="Z171" s="31"/>
      <c r="AA171" s="31"/>
    </row>
    <row r="172" spans="1:27">
      <c r="A172" s="1"/>
      <c r="B172" s="1"/>
      <c r="C172" s="1"/>
      <c r="D172" s="3"/>
      <c r="E172" s="2"/>
      <c r="F172" s="2"/>
      <c r="G172" s="2"/>
      <c r="H172" s="3"/>
      <c r="I172" s="2"/>
      <c r="J172" s="1"/>
      <c r="K172" s="2"/>
      <c r="L172" s="33"/>
      <c r="M172" s="2"/>
      <c r="N172" s="3"/>
      <c r="O172" s="32"/>
      <c r="P172" s="33"/>
      <c r="Q172" s="33"/>
      <c r="R172" s="33"/>
      <c r="S172" s="2"/>
      <c r="T172" s="1"/>
      <c r="U172" s="2"/>
      <c r="V172" s="2"/>
      <c r="W172" s="2"/>
      <c r="X172" s="2"/>
      <c r="Y172" s="2"/>
      <c r="Z172" s="31"/>
      <c r="AA172" s="31"/>
    </row>
    <row r="173" spans="1:27">
      <c r="A173" s="1"/>
      <c r="B173" s="1"/>
      <c r="C173" s="1"/>
      <c r="D173" s="3"/>
      <c r="E173" s="2"/>
      <c r="F173" s="2"/>
      <c r="G173" s="2"/>
      <c r="H173" s="3"/>
      <c r="I173" s="2"/>
      <c r="J173" s="1"/>
      <c r="K173" s="2"/>
      <c r="L173" s="33"/>
      <c r="M173" s="2"/>
      <c r="N173" s="3"/>
      <c r="O173" s="32"/>
      <c r="P173" s="33"/>
      <c r="Q173" s="33"/>
      <c r="R173" s="33"/>
      <c r="S173" s="2"/>
      <c r="T173" s="1"/>
      <c r="U173" s="2"/>
      <c r="V173" s="2"/>
      <c r="W173" s="2"/>
      <c r="X173" s="2"/>
      <c r="Y173" s="2"/>
      <c r="Z173" s="31"/>
      <c r="AA173" s="31"/>
    </row>
    <row r="174" spans="1:27">
      <c r="A174" s="1"/>
      <c r="B174" s="1"/>
      <c r="C174" s="1"/>
      <c r="D174" s="3"/>
      <c r="E174" s="2"/>
      <c r="F174" s="2"/>
      <c r="G174" s="2"/>
      <c r="H174" s="3"/>
      <c r="I174" s="2"/>
      <c r="J174" s="1"/>
      <c r="K174" s="2"/>
      <c r="L174" s="33"/>
      <c r="M174" s="2"/>
      <c r="N174" s="3"/>
      <c r="O174" s="32"/>
      <c r="P174" s="33"/>
      <c r="Q174" s="33"/>
      <c r="R174" s="33"/>
      <c r="S174" s="2"/>
      <c r="T174" s="1"/>
      <c r="U174" s="2"/>
      <c r="V174" s="2"/>
      <c r="W174" s="2"/>
      <c r="X174" s="2"/>
      <c r="Y174" s="2"/>
      <c r="Z174" s="31"/>
      <c r="AA174" s="31"/>
    </row>
    <row r="175" spans="1:27">
      <c r="A175" s="1"/>
      <c r="B175" s="1"/>
      <c r="C175" s="1"/>
      <c r="D175" s="3"/>
      <c r="E175" s="2"/>
      <c r="F175" s="2"/>
      <c r="G175" s="2"/>
      <c r="H175" s="3"/>
      <c r="I175" s="2"/>
      <c r="J175" s="1"/>
      <c r="K175" s="2"/>
      <c r="L175" s="33"/>
      <c r="M175" s="2"/>
      <c r="N175" s="3"/>
      <c r="O175" s="32"/>
      <c r="P175" s="33"/>
      <c r="Q175" s="33"/>
      <c r="R175" s="33"/>
      <c r="S175" s="2"/>
      <c r="T175" s="1"/>
      <c r="U175" s="2"/>
      <c r="V175" s="2"/>
      <c r="W175" s="2"/>
      <c r="X175" s="2"/>
      <c r="Y175" s="2"/>
      <c r="Z175" s="31"/>
      <c r="AA175" s="31"/>
    </row>
    <row r="176" spans="1:27">
      <c r="A176" s="1"/>
      <c r="B176" s="1"/>
      <c r="C176" s="1"/>
      <c r="D176" s="3"/>
      <c r="E176" s="2"/>
      <c r="F176" s="2"/>
      <c r="G176" s="2"/>
      <c r="H176" s="3"/>
      <c r="I176" s="2"/>
      <c r="J176" s="1"/>
      <c r="K176" s="2"/>
      <c r="L176" s="33"/>
      <c r="M176" s="2"/>
      <c r="N176" s="3"/>
      <c r="O176" s="32"/>
      <c r="P176" s="33"/>
      <c r="Q176" s="33"/>
      <c r="R176" s="33"/>
      <c r="S176" s="2"/>
      <c r="T176" s="1"/>
      <c r="U176" s="2"/>
      <c r="V176" s="2"/>
      <c r="W176" s="2"/>
      <c r="X176" s="2"/>
      <c r="Y176" s="2"/>
      <c r="Z176" s="31"/>
      <c r="AA176" s="31"/>
    </row>
    <row r="177" spans="1:27">
      <c r="A177" s="1"/>
      <c r="B177" s="1"/>
      <c r="C177" s="1"/>
      <c r="D177" s="3"/>
      <c r="E177" s="2"/>
      <c r="F177" s="2"/>
      <c r="G177" s="2"/>
      <c r="H177" s="3"/>
      <c r="I177" s="2"/>
      <c r="J177" s="1"/>
      <c r="K177" s="2"/>
      <c r="L177" s="33"/>
      <c r="M177" s="2"/>
      <c r="N177" s="3"/>
      <c r="O177" s="32"/>
      <c r="P177" s="33"/>
      <c r="Q177" s="33"/>
      <c r="R177" s="33"/>
      <c r="S177" s="2"/>
      <c r="T177" s="1"/>
      <c r="U177" s="2"/>
      <c r="V177" s="2"/>
      <c r="W177" s="2"/>
      <c r="X177" s="2"/>
      <c r="Y177" s="2"/>
      <c r="Z177" s="31"/>
      <c r="AA177" s="31"/>
    </row>
    <row r="178" spans="1:27">
      <c r="A178" s="1"/>
      <c r="B178" s="1"/>
      <c r="C178" s="1"/>
      <c r="D178" s="3"/>
      <c r="E178" s="2"/>
      <c r="F178" s="2"/>
      <c r="G178" s="2"/>
      <c r="H178" s="3"/>
      <c r="I178" s="2"/>
      <c r="J178" s="1"/>
      <c r="K178" s="2"/>
      <c r="L178" s="33"/>
      <c r="M178" s="2"/>
      <c r="N178" s="3"/>
      <c r="O178" s="32"/>
      <c r="P178" s="33"/>
      <c r="Q178" s="33"/>
      <c r="R178" s="33"/>
      <c r="S178" s="2"/>
      <c r="T178" s="1"/>
      <c r="U178" s="2"/>
      <c r="V178" s="2"/>
      <c r="W178" s="2"/>
      <c r="X178" s="2"/>
      <c r="Y178" s="2"/>
      <c r="Z178" s="31"/>
      <c r="AA178" s="31"/>
    </row>
    <row r="179" spans="1:27">
      <c r="A179" s="1"/>
      <c r="B179" s="1"/>
      <c r="C179" s="1"/>
      <c r="D179" s="3"/>
      <c r="E179" s="2"/>
      <c r="F179" s="2"/>
      <c r="G179" s="2"/>
      <c r="H179" s="3"/>
      <c r="I179" s="2"/>
      <c r="J179" s="1"/>
      <c r="K179" s="2"/>
      <c r="L179" s="33"/>
      <c r="M179" s="2"/>
      <c r="N179" s="3"/>
      <c r="O179" s="32"/>
      <c r="P179" s="33"/>
      <c r="Q179" s="33"/>
      <c r="R179" s="33"/>
      <c r="S179" s="2"/>
      <c r="T179" s="1"/>
      <c r="U179" s="2"/>
      <c r="V179" s="2"/>
      <c r="W179" s="2"/>
      <c r="X179" s="2"/>
      <c r="Y179" s="2"/>
      <c r="Z179" s="31"/>
      <c r="AA179" s="31"/>
    </row>
    <row r="180" spans="1:27">
      <c r="A180" s="1"/>
      <c r="B180" s="1"/>
      <c r="C180" s="1"/>
      <c r="D180" s="3"/>
      <c r="E180" s="2"/>
      <c r="F180" s="2"/>
      <c r="G180" s="2"/>
      <c r="H180" s="3"/>
      <c r="I180" s="2"/>
      <c r="J180" s="1"/>
      <c r="K180" s="2"/>
      <c r="L180" s="33"/>
      <c r="M180" s="2"/>
      <c r="N180" s="3"/>
      <c r="O180" s="32"/>
      <c r="P180" s="33"/>
      <c r="Q180" s="33"/>
      <c r="R180" s="33"/>
      <c r="S180" s="2"/>
      <c r="T180" s="1"/>
      <c r="U180" s="2"/>
      <c r="V180" s="2"/>
      <c r="W180" s="2"/>
      <c r="X180" s="2"/>
      <c r="Y180" s="2"/>
      <c r="Z180" s="31"/>
      <c r="AA180" s="31"/>
    </row>
    <row r="181" spans="1:27">
      <c r="A181" s="1"/>
      <c r="B181" s="1"/>
      <c r="C181" s="1"/>
      <c r="D181" s="3"/>
      <c r="E181" s="2"/>
      <c r="F181" s="2"/>
      <c r="G181" s="2"/>
      <c r="H181" s="3"/>
      <c r="I181" s="2"/>
      <c r="J181" s="1"/>
      <c r="K181" s="2"/>
      <c r="L181" s="33"/>
      <c r="M181" s="2"/>
      <c r="N181" s="3"/>
      <c r="O181" s="32"/>
      <c r="P181" s="33"/>
      <c r="Q181" s="33"/>
      <c r="R181" s="33"/>
      <c r="S181" s="2"/>
      <c r="T181" s="1"/>
      <c r="U181" s="2"/>
      <c r="V181" s="2"/>
      <c r="W181" s="2"/>
      <c r="X181" s="2"/>
      <c r="Y181" s="2"/>
      <c r="Z181" s="31"/>
      <c r="AA181" s="31"/>
    </row>
    <row r="182" spans="1:27">
      <c r="A182" s="1"/>
      <c r="B182" s="1"/>
      <c r="C182" s="1"/>
      <c r="D182" s="3"/>
      <c r="E182" s="2"/>
      <c r="F182" s="2"/>
      <c r="G182" s="2"/>
      <c r="H182" s="3"/>
      <c r="I182" s="2"/>
      <c r="J182" s="1"/>
      <c r="K182" s="2"/>
      <c r="L182" s="33"/>
      <c r="M182" s="2"/>
      <c r="N182" s="3"/>
      <c r="O182" s="32"/>
      <c r="P182" s="33"/>
      <c r="Q182" s="33"/>
      <c r="R182" s="33"/>
      <c r="S182" s="2"/>
      <c r="T182" s="1"/>
      <c r="U182" s="2"/>
      <c r="V182" s="2"/>
      <c r="W182" s="2"/>
      <c r="X182" s="2"/>
      <c r="Y182" s="2"/>
      <c r="Z182" s="31"/>
      <c r="AA182" s="31"/>
    </row>
    <row r="183" spans="1:27">
      <c r="A183" s="1"/>
      <c r="B183" s="1"/>
      <c r="C183" s="1"/>
      <c r="D183" s="3"/>
      <c r="E183" s="2"/>
      <c r="F183" s="2"/>
      <c r="G183" s="2"/>
      <c r="H183" s="3"/>
      <c r="I183" s="2"/>
      <c r="J183" s="1"/>
      <c r="K183" s="2"/>
      <c r="L183" s="33"/>
      <c r="M183" s="2"/>
      <c r="N183" s="3"/>
      <c r="O183" s="32"/>
      <c r="P183" s="33"/>
      <c r="Q183" s="33"/>
      <c r="R183" s="33"/>
      <c r="S183" s="2"/>
      <c r="T183" s="1"/>
      <c r="U183" s="2"/>
      <c r="V183" s="2"/>
      <c r="W183" s="2"/>
      <c r="X183" s="2"/>
      <c r="Y183" s="2"/>
      <c r="Z183" s="31"/>
      <c r="AA183" s="31"/>
    </row>
    <row r="184" spans="1:27">
      <c r="A184" s="1"/>
      <c r="B184" s="1"/>
      <c r="C184" s="1"/>
      <c r="D184" s="3"/>
      <c r="E184" s="2"/>
      <c r="F184" s="2"/>
      <c r="G184" s="2"/>
      <c r="H184" s="3"/>
      <c r="I184" s="2"/>
      <c r="J184" s="1"/>
      <c r="K184" s="2"/>
      <c r="L184" s="33"/>
      <c r="M184" s="2"/>
      <c r="N184" s="3"/>
      <c r="O184" s="32"/>
      <c r="P184" s="33"/>
      <c r="Q184" s="33"/>
      <c r="R184" s="33"/>
      <c r="S184" s="2"/>
      <c r="T184" s="1"/>
      <c r="U184" s="2"/>
      <c r="V184" s="2"/>
      <c r="W184" s="2"/>
      <c r="X184" s="2"/>
      <c r="Y184" s="2"/>
      <c r="Z184" s="31"/>
      <c r="AA184" s="31"/>
    </row>
    <row r="185" spans="1:27">
      <c r="A185" s="1"/>
      <c r="B185" s="1"/>
      <c r="C185" s="1"/>
      <c r="D185" s="3"/>
      <c r="E185" s="2"/>
      <c r="F185" s="2"/>
      <c r="G185" s="2"/>
      <c r="H185" s="3"/>
      <c r="I185" s="2"/>
      <c r="J185" s="1"/>
      <c r="K185" s="2"/>
      <c r="L185" s="33"/>
      <c r="M185" s="2"/>
      <c r="N185" s="3"/>
      <c r="O185" s="32"/>
      <c r="P185" s="33"/>
      <c r="Q185" s="33"/>
      <c r="R185" s="33"/>
      <c r="S185" s="2"/>
      <c r="T185" s="1"/>
      <c r="U185" s="2"/>
      <c r="V185" s="2"/>
      <c r="W185" s="2"/>
      <c r="X185" s="2"/>
      <c r="Y185" s="2"/>
      <c r="Z185" s="31"/>
      <c r="AA185" s="31"/>
    </row>
    <row r="186" spans="1:27">
      <c r="A186" s="1"/>
      <c r="B186" s="1"/>
      <c r="C186" s="1"/>
      <c r="D186" s="3"/>
      <c r="E186" s="2"/>
      <c r="F186" s="2"/>
      <c r="G186" s="2"/>
      <c r="H186" s="3"/>
      <c r="I186" s="2"/>
      <c r="J186" s="1"/>
      <c r="K186" s="2"/>
      <c r="L186" s="33"/>
      <c r="M186" s="2"/>
      <c r="N186" s="3"/>
      <c r="O186" s="32"/>
      <c r="P186" s="33"/>
      <c r="Q186" s="33"/>
      <c r="R186" s="33"/>
      <c r="S186" s="2"/>
      <c r="T186" s="1"/>
      <c r="U186" s="2"/>
      <c r="V186" s="2"/>
      <c r="W186" s="2"/>
      <c r="X186" s="2"/>
      <c r="Y186" s="2"/>
      <c r="Z186" s="31"/>
      <c r="AA186" s="31"/>
    </row>
    <row r="187" spans="1:27">
      <c r="A187" s="1"/>
      <c r="B187" s="1"/>
      <c r="C187" s="1"/>
      <c r="D187" s="3"/>
      <c r="E187" s="2"/>
      <c r="F187" s="2"/>
      <c r="G187" s="2"/>
      <c r="H187" s="3"/>
      <c r="I187" s="2"/>
      <c r="J187" s="1"/>
      <c r="K187" s="2"/>
      <c r="L187" s="33"/>
      <c r="M187" s="2"/>
      <c r="N187" s="3"/>
      <c r="O187" s="32"/>
      <c r="P187" s="33"/>
      <c r="Q187" s="33"/>
      <c r="R187" s="33"/>
      <c r="S187" s="2"/>
      <c r="T187" s="1"/>
      <c r="U187" s="2"/>
      <c r="V187" s="2"/>
      <c r="W187" s="2"/>
      <c r="X187" s="2"/>
      <c r="Y187" s="2"/>
      <c r="Z187" s="31"/>
      <c r="AA187" s="31"/>
    </row>
    <row r="188" spans="1:27">
      <c r="A188" s="1"/>
      <c r="B188" s="1"/>
      <c r="C188" s="1"/>
      <c r="D188" s="3"/>
      <c r="E188" s="2"/>
      <c r="F188" s="2"/>
      <c r="G188" s="2"/>
      <c r="H188" s="3"/>
      <c r="I188" s="2"/>
      <c r="J188" s="1"/>
      <c r="K188" s="2"/>
      <c r="L188" s="33"/>
      <c r="M188" s="2"/>
      <c r="N188" s="3"/>
      <c r="O188" s="32"/>
      <c r="P188" s="33"/>
      <c r="Q188" s="33"/>
      <c r="R188" s="33"/>
      <c r="S188" s="2"/>
      <c r="T188" s="1"/>
      <c r="U188" s="2"/>
      <c r="V188" s="2"/>
      <c r="W188" s="2"/>
      <c r="X188" s="2"/>
      <c r="Y188" s="2"/>
      <c r="Z188" s="31"/>
      <c r="AA188" s="31"/>
    </row>
    <row r="189" spans="1:27">
      <c r="A189" s="1"/>
      <c r="B189" s="1"/>
      <c r="C189" s="1"/>
      <c r="D189" s="3"/>
      <c r="E189" s="2"/>
      <c r="F189" s="2"/>
      <c r="G189" s="2"/>
      <c r="H189" s="3"/>
      <c r="I189" s="2"/>
      <c r="J189" s="1"/>
      <c r="K189" s="2"/>
      <c r="L189" s="33"/>
      <c r="M189" s="2"/>
      <c r="N189" s="3"/>
      <c r="O189" s="32"/>
      <c r="P189" s="33"/>
      <c r="Q189" s="33"/>
      <c r="R189" s="33"/>
      <c r="S189" s="2"/>
      <c r="T189" s="1"/>
      <c r="U189" s="2"/>
      <c r="V189" s="2"/>
      <c r="W189" s="2"/>
      <c r="X189" s="2"/>
      <c r="Y189" s="2"/>
      <c r="Z189" s="31"/>
      <c r="AA189" s="31"/>
    </row>
    <row r="190" spans="1:27">
      <c r="A190" s="1"/>
      <c r="B190" s="1"/>
      <c r="C190" s="1"/>
      <c r="D190" s="3"/>
      <c r="E190" s="2"/>
      <c r="F190" s="2"/>
      <c r="G190" s="2"/>
      <c r="H190" s="3"/>
      <c r="I190" s="2"/>
      <c r="J190" s="1"/>
      <c r="K190" s="2"/>
      <c r="L190" s="33"/>
      <c r="M190" s="2"/>
      <c r="N190" s="3"/>
      <c r="O190" s="32"/>
      <c r="P190" s="33"/>
      <c r="Q190" s="33"/>
      <c r="R190" s="33"/>
      <c r="S190" s="2"/>
      <c r="T190" s="1"/>
      <c r="U190" s="2"/>
      <c r="V190" s="2"/>
      <c r="W190" s="2"/>
      <c r="X190" s="2"/>
      <c r="Y190" s="2"/>
      <c r="Z190" s="31"/>
      <c r="AA190" s="31"/>
    </row>
    <row r="191" spans="1:27">
      <c r="A191" s="1"/>
      <c r="B191" s="1"/>
      <c r="C191" s="1"/>
      <c r="D191" s="3"/>
      <c r="E191" s="2"/>
      <c r="F191" s="2"/>
      <c r="G191" s="2"/>
      <c r="H191" s="3"/>
      <c r="I191" s="2"/>
      <c r="J191" s="1"/>
      <c r="K191" s="2"/>
      <c r="L191" s="33"/>
      <c r="M191" s="2"/>
      <c r="N191" s="3"/>
      <c r="O191" s="32"/>
      <c r="P191" s="33"/>
      <c r="Q191" s="33"/>
      <c r="R191" s="33"/>
      <c r="S191" s="2"/>
      <c r="T191" s="1"/>
      <c r="U191" s="2"/>
      <c r="V191" s="2"/>
      <c r="W191" s="2"/>
      <c r="X191" s="2"/>
      <c r="Y191" s="2"/>
      <c r="Z191" s="31"/>
      <c r="AA191" s="31"/>
    </row>
    <row r="192" spans="1:27">
      <c r="A192" s="1"/>
      <c r="B192" s="1"/>
      <c r="C192" s="1"/>
      <c r="D192" s="3"/>
      <c r="E192" s="2"/>
      <c r="F192" s="2"/>
      <c r="G192" s="2"/>
      <c r="H192" s="3"/>
      <c r="I192" s="2"/>
      <c r="J192" s="1"/>
      <c r="K192" s="2"/>
      <c r="L192" s="33"/>
      <c r="M192" s="2"/>
      <c r="N192" s="3"/>
      <c r="O192" s="32"/>
      <c r="P192" s="33"/>
      <c r="Q192" s="33"/>
      <c r="R192" s="33"/>
      <c r="S192" s="2"/>
      <c r="T192" s="1"/>
      <c r="U192" s="2"/>
      <c r="V192" s="2"/>
      <c r="W192" s="2"/>
      <c r="X192" s="2"/>
      <c r="Y192" s="2"/>
      <c r="Z192" s="31"/>
      <c r="AA192" s="31"/>
    </row>
    <row r="193" spans="1:27">
      <c r="A193" s="1"/>
      <c r="B193" s="1"/>
      <c r="C193" s="1"/>
      <c r="D193" s="3"/>
      <c r="E193" s="2"/>
      <c r="F193" s="2"/>
      <c r="G193" s="2"/>
      <c r="H193" s="3"/>
      <c r="I193" s="2"/>
      <c r="J193" s="1"/>
      <c r="K193" s="2"/>
      <c r="L193" s="33"/>
      <c r="M193" s="2"/>
      <c r="N193" s="3"/>
      <c r="O193" s="32"/>
      <c r="P193" s="33"/>
      <c r="Q193" s="33"/>
      <c r="R193" s="33"/>
      <c r="S193" s="2"/>
      <c r="T193" s="1"/>
      <c r="U193" s="2"/>
      <c r="V193" s="2"/>
      <c r="W193" s="2"/>
      <c r="X193" s="2"/>
      <c r="Y193" s="2"/>
      <c r="Z193" s="31"/>
      <c r="AA193" s="31"/>
    </row>
    <row r="194" spans="1:27">
      <c r="A194" s="1"/>
      <c r="B194" s="1"/>
      <c r="C194" s="1"/>
      <c r="D194" s="3"/>
      <c r="E194" s="2"/>
      <c r="F194" s="2"/>
      <c r="G194" s="2"/>
      <c r="H194" s="3"/>
      <c r="I194" s="2"/>
      <c r="J194" s="1"/>
      <c r="K194" s="2"/>
      <c r="L194" s="33"/>
      <c r="M194" s="2"/>
      <c r="N194" s="3"/>
      <c r="O194" s="32"/>
      <c r="P194" s="33"/>
      <c r="Q194" s="33"/>
      <c r="R194" s="33"/>
      <c r="S194" s="2"/>
      <c r="T194" s="1"/>
      <c r="U194" s="2"/>
      <c r="V194" s="2"/>
      <c r="W194" s="2"/>
      <c r="X194" s="2"/>
      <c r="Y194" s="2"/>
      <c r="Z194" s="31"/>
      <c r="AA194" s="31"/>
    </row>
    <row r="195" spans="1:27">
      <c r="A195" s="1"/>
      <c r="B195" s="1"/>
      <c r="C195" s="1"/>
      <c r="D195" s="3"/>
      <c r="E195" s="2"/>
      <c r="F195" s="2"/>
      <c r="G195" s="2"/>
      <c r="H195" s="3"/>
      <c r="I195" s="2"/>
      <c r="J195" s="1"/>
      <c r="K195" s="2"/>
      <c r="L195" s="33"/>
      <c r="M195" s="2"/>
      <c r="N195" s="3"/>
      <c r="O195" s="32"/>
      <c r="P195" s="33"/>
      <c r="Q195" s="33"/>
      <c r="R195" s="33"/>
      <c r="S195" s="2"/>
      <c r="T195" s="1"/>
      <c r="U195" s="2"/>
      <c r="V195" s="2"/>
      <c r="W195" s="2"/>
      <c r="X195" s="2"/>
      <c r="Y195" s="2"/>
      <c r="Z195" s="31"/>
      <c r="AA195" s="31"/>
    </row>
    <row r="196" spans="1:27">
      <c r="A196" s="1"/>
      <c r="B196" s="1"/>
      <c r="C196" s="1"/>
      <c r="D196" s="3"/>
      <c r="E196" s="2"/>
      <c r="F196" s="2"/>
      <c r="G196" s="2"/>
      <c r="H196" s="3"/>
      <c r="I196" s="2"/>
      <c r="J196" s="1"/>
      <c r="K196" s="2"/>
      <c r="L196" s="33"/>
      <c r="M196" s="2"/>
      <c r="N196" s="3"/>
      <c r="O196" s="32"/>
      <c r="P196" s="33"/>
      <c r="Q196" s="33"/>
      <c r="R196" s="33"/>
      <c r="S196" s="2"/>
      <c r="T196" s="1"/>
      <c r="U196" s="2"/>
      <c r="V196" s="2"/>
      <c r="W196" s="2"/>
      <c r="X196" s="2"/>
      <c r="Y196" s="2"/>
      <c r="Z196" s="31"/>
      <c r="AA196" s="31"/>
    </row>
    <row r="197" spans="1:27">
      <c r="A197" s="1"/>
      <c r="B197" s="1"/>
      <c r="C197" s="1"/>
      <c r="D197" s="3"/>
      <c r="E197" s="2"/>
      <c r="F197" s="2"/>
      <c r="G197" s="2"/>
      <c r="H197" s="3"/>
      <c r="I197" s="2"/>
      <c r="J197" s="1"/>
      <c r="K197" s="2"/>
      <c r="L197" s="33"/>
      <c r="M197" s="2"/>
      <c r="N197" s="3"/>
      <c r="O197" s="32"/>
      <c r="P197" s="33"/>
      <c r="Q197" s="33"/>
      <c r="R197" s="33"/>
      <c r="S197" s="2"/>
      <c r="T197" s="1"/>
      <c r="U197" s="2"/>
      <c r="V197" s="2"/>
      <c r="W197" s="2"/>
      <c r="X197" s="2"/>
      <c r="Y197" s="2"/>
      <c r="Z197" s="31"/>
      <c r="AA197" s="31"/>
    </row>
    <row r="198" spans="1:27">
      <c r="A198" s="1"/>
      <c r="B198" s="1"/>
      <c r="C198" s="1"/>
      <c r="D198" s="3"/>
      <c r="E198" s="2"/>
      <c r="F198" s="2"/>
      <c r="G198" s="2"/>
      <c r="H198" s="3"/>
      <c r="I198" s="2"/>
      <c r="J198" s="1"/>
      <c r="K198" s="2"/>
      <c r="L198" s="33"/>
      <c r="M198" s="2"/>
      <c r="N198" s="3"/>
      <c r="O198" s="32"/>
      <c r="P198" s="33"/>
      <c r="Q198" s="33"/>
      <c r="R198" s="33"/>
      <c r="S198" s="2"/>
      <c r="T198" s="1"/>
      <c r="U198" s="2"/>
      <c r="V198" s="2"/>
      <c r="W198" s="2"/>
      <c r="X198" s="2"/>
      <c r="Y198" s="2"/>
      <c r="Z198" s="31"/>
      <c r="AA198" s="31"/>
    </row>
    <row r="199" spans="1:27">
      <c r="A199" s="1"/>
      <c r="B199" s="1"/>
      <c r="C199" s="1"/>
      <c r="D199" s="3"/>
      <c r="E199" s="2"/>
      <c r="F199" s="2"/>
      <c r="G199" s="2"/>
      <c r="H199" s="3"/>
      <c r="I199" s="2"/>
      <c r="J199" s="1"/>
      <c r="K199" s="2"/>
      <c r="L199" s="33"/>
      <c r="M199" s="2"/>
      <c r="N199" s="3"/>
      <c r="O199" s="32"/>
      <c r="P199" s="33"/>
      <c r="Q199" s="33"/>
      <c r="R199" s="33"/>
      <c r="S199" s="2"/>
      <c r="T199" s="1"/>
      <c r="U199" s="2"/>
      <c r="V199" s="2"/>
      <c r="W199" s="2"/>
      <c r="X199" s="2"/>
      <c r="Y199" s="2"/>
      <c r="Z199" s="31"/>
      <c r="AA199" s="31"/>
    </row>
    <row r="200" spans="1:27">
      <c r="A200" s="1"/>
      <c r="B200" s="1"/>
      <c r="C200" s="1"/>
      <c r="D200" s="3"/>
      <c r="E200" s="2"/>
      <c r="F200" s="2"/>
      <c r="G200" s="2"/>
      <c r="H200" s="3"/>
      <c r="I200" s="2"/>
      <c r="J200" s="1"/>
      <c r="K200" s="2"/>
      <c r="L200" s="33"/>
      <c r="M200" s="2"/>
      <c r="N200" s="3"/>
      <c r="O200" s="32"/>
      <c r="P200" s="33"/>
      <c r="Q200" s="33"/>
      <c r="R200" s="33"/>
      <c r="S200" s="2"/>
      <c r="T200" s="1"/>
      <c r="U200" s="2"/>
      <c r="V200" s="2"/>
      <c r="W200" s="2"/>
      <c r="X200" s="2"/>
      <c r="Y200" s="2"/>
      <c r="Z200" s="31"/>
      <c r="AA200" s="31"/>
    </row>
    <row r="201" spans="1:27">
      <c r="A201" s="1"/>
      <c r="B201" s="1"/>
      <c r="C201" s="1"/>
      <c r="D201" s="3"/>
      <c r="E201" s="2"/>
      <c r="F201" s="2"/>
      <c r="G201" s="2"/>
      <c r="H201" s="3"/>
      <c r="I201" s="2"/>
      <c r="J201" s="1"/>
      <c r="K201" s="2"/>
      <c r="L201" s="33"/>
      <c r="M201" s="2"/>
      <c r="N201" s="3"/>
      <c r="O201" s="32"/>
      <c r="P201" s="33"/>
      <c r="Q201" s="33"/>
      <c r="R201" s="33"/>
      <c r="S201" s="2"/>
      <c r="T201" s="1"/>
      <c r="U201" s="2"/>
      <c r="V201" s="2"/>
      <c r="W201" s="2"/>
      <c r="X201" s="2"/>
      <c r="Y201" s="2"/>
      <c r="Z201" s="31"/>
      <c r="AA201" s="31"/>
    </row>
  </sheetData>
  <mergeCells count="21">
    <mergeCell ref="A1:E1"/>
    <mergeCell ref="A2:R2"/>
    <mergeCell ref="P3:R3"/>
    <mergeCell ref="T3:V3"/>
    <mergeCell ref="W3:Y3"/>
    <mergeCell ref="A5:E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headerFooter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18"/>
  <sheetViews>
    <sheetView tabSelected="1" workbookViewId="0">
      <selection activeCell="AC4" sqref="AC4"/>
    </sheetView>
  </sheetViews>
  <sheetFormatPr defaultColWidth="8.75" defaultRowHeight="14.25"/>
  <cols>
    <col min="1" max="1" width="4" style="356" customWidth="1"/>
    <col min="2" max="2" width="5.08333333333333" style="356" customWidth="1"/>
    <col min="3" max="3" width="5.08333333333333" style="356" hidden="1" customWidth="1"/>
    <col min="4" max="4" width="9.58333333333333" style="356" customWidth="1"/>
    <col min="5" max="5" width="11.25" style="356" customWidth="1"/>
    <col min="6" max="6" width="10" style="356" customWidth="1"/>
    <col min="7" max="7" width="5.75" style="356" customWidth="1"/>
    <col min="8" max="8" width="15.125" style="356" customWidth="1"/>
    <col min="9" max="9" width="7" style="356" customWidth="1"/>
    <col min="10" max="10" width="6.5" style="356" customWidth="1"/>
    <col min="11" max="11" width="5.25" style="356" customWidth="1"/>
    <col min="12" max="12" width="9.33333333333333" style="356" customWidth="1"/>
    <col min="13" max="13" width="8.5" style="356" customWidth="1"/>
    <col min="14" max="14" width="10" style="356" customWidth="1"/>
    <col min="15" max="15" width="11.0833333333333" style="356" customWidth="1"/>
    <col min="16" max="16" width="10.3333333333333" style="356" customWidth="1"/>
    <col min="17" max="17" width="16.5" style="356" customWidth="1"/>
    <col min="18" max="18" width="11" style="356" hidden="1" customWidth="1"/>
    <col min="19" max="25" width="9.08333333333333" style="356" hidden="1" customWidth="1"/>
    <col min="26" max="26" width="10.5833333333333" style="356" hidden="1" customWidth="1"/>
    <col min="27" max="27" width="11.3333333333333" style="356" hidden="1" customWidth="1"/>
    <col min="28" max="16384" width="8.75" style="356"/>
  </cols>
  <sheetData>
    <row r="1" ht="33" customHeight="1" spans="1:27">
      <c r="A1" s="357" t="s">
        <v>464</v>
      </c>
      <c r="B1" s="357"/>
      <c r="C1" s="357"/>
      <c r="D1" s="358"/>
      <c r="E1" s="357"/>
      <c r="F1" s="357"/>
      <c r="G1" s="357"/>
      <c r="H1" s="358"/>
      <c r="I1" s="357"/>
      <c r="J1" s="357"/>
      <c r="K1" s="357"/>
      <c r="L1" s="391"/>
      <c r="M1" s="357"/>
      <c r="N1" s="358"/>
      <c r="O1" s="357"/>
      <c r="P1" s="391"/>
      <c r="Q1" s="391"/>
      <c r="R1" s="391"/>
      <c r="S1" s="60"/>
      <c r="T1" s="402"/>
      <c r="U1" s="60"/>
      <c r="V1" s="60"/>
      <c r="W1" s="60"/>
      <c r="X1" s="60"/>
      <c r="Y1" s="60"/>
      <c r="Z1" s="409"/>
      <c r="AA1" s="409"/>
    </row>
    <row r="2" ht="27" customHeight="1" spans="1:27">
      <c r="A2" s="359" t="s">
        <v>2</v>
      </c>
      <c r="B2" s="359" t="s">
        <v>3</v>
      </c>
      <c r="C2" s="359"/>
      <c r="D2" s="360" t="s">
        <v>4</v>
      </c>
      <c r="E2" s="360" t="s">
        <v>5</v>
      </c>
      <c r="F2" s="360" t="s">
        <v>6</v>
      </c>
      <c r="G2" s="360" t="s">
        <v>7</v>
      </c>
      <c r="H2" s="360" t="s">
        <v>8</v>
      </c>
      <c r="I2" s="360" t="s">
        <v>9</v>
      </c>
      <c r="J2" s="392" t="s">
        <v>10</v>
      </c>
      <c r="K2" s="360" t="s">
        <v>11</v>
      </c>
      <c r="L2" s="393" t="s">
        <v>12</v>
      </c>
      <c r="M2" s="360" t="s">
        <v>13</v>
      </c>
      <c r="N2" s="360" t="s">
        <v>14</v>
      </c>
      <c r="O2" s="394" t="s">
        <v>15</v>
      </c>
      <c r="P2" s="393" t="s">
        <v>16</v>
      </c>
      <c r="Q2" s="393"/>
      <c r="R2" s="393"/>
      <c r="S2" s="60"/>
      <c r="T2" s="402" t="s">
        <v>17</v>
      </c>
      <c r="U2" s="60"/>
      <c r="V2" s="60"/>
      <c r="W2" s="60" t="s">
        <v>18</v>
      </c>
      <c r="X2" s="60"/>
      <c r="Y2" s="60"/>
      <c r="Z2" s="410" t="s">
        <v>19</v>
      </c>
      <c r="AA2" s="409" t="s">
        <v>20</v>
      </c>
    </row>
    <row r="3" ht="27" customHeight="1" spans="1:27">
      <c r="A3" s="359"/>
      <c r="B3" s="359"/>
      <c r="C3" s="359"/>
      <c r="D3" s="360"/>
      <c r="E3" s="360"/>
      <c r="F3" s="360"/>
      <c r="G3" s="360"/>
      <c r="H3" s="360"/>
      <c r="I3" s="360"/>
      <c r="J3" s="392"/>
      <c r="K3" s="360"/>
      <c r="L3" s="393"/>
      <c r="M3" s="360"/>
      <c r="N3" s="360"/>
      <c r="O3" s="394"/>
      <c r="P3" s="393" t="s">
        <v>21</v>
      </c>
      <c r="Q3" s="393" t="s">
        <v>22</v>
      </c>
      <c r="R3" s="393" t="s">
        <v>23</v>
      </c>
      <c r="S3" s="60"/>
      <c r="T3" s="402" t="s">
        <v>24</v>
      </c>
      <c r="U3" s="60" t="s">
        <v>25</v>
      </c>
      <c r="V3" s="60" t="s">
        <v>26</v>
      </c>
      <c r="W3" s="60" t="s">
        <v>24</v>
      </c>
      <c r="X3" s="60" t="s">
        <v>25</v>
      </c>
      <c r="Y3" s="61" t="s">
        <v>27</v>
      </c>
      <c r="Z3" s="409"/>
      <c r="AA3" s="409"/>
    </row>
    <row r="4" ht="29.15" customHeight="1" spans="1:27">
      <c r="A4" s="361" t="s">
        <v>465</v>
      </c>
      <c r="B4" s="361"/>
      <c r="C4" s="361"/>
      <c r="D4" s="361"/>
      <c r="E4" s="361"/>
      <c r="F4" s="362"/>
      <c r="G4" s="362"/>
      <c r="H4" s="362"/>
      <c r="I4" s="362"/>
      <c r="J4" s="362"/>
      <c r="K4" s="362"/>
      <c r="L4" s="395">
        <f>SUM(L5:L81)</f>
        <v>383380</v>
      </c>
      <c r="M4" s="362"/>
      <c r="N4" s="396"/>
      <c r="O4" s="396"/>
      <c r="P4" s="395">
        <f>SUM(P5:P81)</f>
        <v>383380</v>
      </c>
      <c r="Q4" s="395">
        <f>SUM(Q5:Q81)</f>
        <v>383380</v>
      </c>
      <c r="R4" s="395">
        <f>SUM(R5:R25)</f>
        <v>0</v>
      </c>
      <c r="S4" s="403"/>
      <c r="T4" s="404"/>
      <c r="U4" s="405">
        <v>1094</v>
      </c>
      <c r="V4" s="405">
        <v>0</v>
      </c>
      <c r="W4" s="60">
        <f>600*0.4</f>
        <v>240</v>
      </c>
      <c r="X4" s="60">
        <f>800*0.4</f>
        <v>320</v>
      </c>
      <c r="Y4" s="60">
        <v>640</v>
      </c>
      <c r="Z4" s="409">
        <f>SUM(T4*W4+U4*X4+V4*Y4)</f>
        <v>350080</v>
      </c>
      <c r="AA4" s="409">
        <f>SUM(T4*W4+U4*X4+V4*Y4-P4)</f>
        <v>-33300</v>
      </c>
    </row>
    <row r="5" ht="29.15" customHeight="1" spans="1:27">
      <c r="A5" s="363">
        <v>1</v>
      </c>
      <c r="B5" s="364" t="s">
        <v>58</v>
      </c>
      <c r="C5" s="363"/>
      <c r="D5" s="363" t="s">
        <v>466</v>
      </c>
      <c r="E5" s="365" t="s">
        <v>467</v>
      </c>
      <c r="F5" s="366" t="s">
        <v>61</v>
      </c>
      <c r="G5" s="367" t="s">
        <v>62</v>
      </c>
      <c r="H5" s="366" t="s">
        <v>468</v>
      </c>
      <c r="I5" s="366" t="s">
        <v>469</v>
      </c>
      <c r="J5" s="366">
        <v>4200</v>
      </c>
      <c r="K5" s="366">
        <v>4</v>
      </c>
      <c r="L5" s="382">
        <f t="shared" ref="L5:L19" si="0">J5*K5</f>
        <v>16800</v>
      </c>
      <c r="M5" s="397" t="s">
        <v>65</v>
      </c>
      <c r="N5" s="397" t="s">
        <v>65</v>
      </c>
      <c r="O5" s="398" t="s">
        <v>470</v>
      </c>
      <c r="P5" s="399">
        <v>16800</v>
      </c>
      <c r="Q5" s="399">
        <v>16800</v>
      </c>
      <c r="R5" s="406"/>
      <c r="S5" s="407"/>
      <c r="T5" s="407"/>
      <c r="U5" s="407"/>
      <c r="V5" s="407"/>
      <c r="W5" s="407"/>
      <c r="X5" s="407"/>
      <c r="Y5" s="407"/>
      <c r="Z5" s="407"/>
      <c r="AA5" s="407"/>
    </row>
    <row r="6" ht="29.15" customHeight="1" spans="1:27">
      <c r="A6" s="363">
        <v>2</v>
      </c>
      <c r="B6" s="364" t="s">
        <v>58</v>
      </c>
      <c r="C6" s="363"/>
      <c r="D6" s="363" t="s">
        <v>466</v>
      </c>
      <c r="E6" s="365" t="s">
        <v>467</v>
      </c>
      <c r="F6" s="368" t="s">
        <v>68</v>
      </c>
      <c r="G6" s="367" t="s">
        <v>62</v>
      </c>
      <c r="H6" s="369" t="s">
        <v>471</v>
      </c>
      <c r="I6" s="375" t="s">
        <v>472</v>
      </c>
      <c r="J6" s="366">
        <v>6000</v>
      </c>
      <c r="K6" s="366">
        <v>1</v>
      </c>
      <c r="L6" s="382">
        <f t="shared" si="0"/>
        <v>6000</v>
      </c>
      <c r="M6" s="397" t="s">
        <v>65</v>
      </c>
      <c r="N6" s="397" t="s">
        <v>65</v>
      </c>
      <c r="O6" s="398" t="s">
        <v>470</v>
      </c>
      <c r="P6" s="399">
        <v>6000</v>
      </c>
      <c r="Q6" s="399">
        <v>6000</v>
      </c>
      <c r="R6" s="406"/>
      <c r="S6" s="407"/>
      <c r="T6" s="407"/>
      <c r="U6" s="407"/>
      <c r="V6" s="407"/>
      <c r="W6" s="407"/>
      <c r="X6" s="407"/>
      <c r="Y6" s="407"/>
      <c r="Z6" s="407"/>
      <c r="AA6" s="407"/>
    </row>
    <row r="7" ht="42" customHeight="1" spans="1:27">
      <c r="A7" s="363">
        <v>3</v>
      </c>
      <c r="B7" s="364" t="s">
        <v>58</v>
      </c>
      <c r="C7" s="363"/>
      <c r="D7" s="363" t="s">
        <v>466</v>
      </c>
      <c r="E7" s="370" t="s">
        <v>473</v>
      </c>
      <c r="F7" s="368" t="s">
        <v>474</v>
      </c>
      <c r="G7" s="371" t="s">
        <v>174</v>
      </c>
      <c r="H7" s="370" t="s">
        <v>93</v>
      </c>
      <c r="I7" s="360" t="s">
        <v>95</v>
      </c>
      <c r="J7" s="360">
        <v>4000</v>
      </c>
      <c r="K7" s="389">
        <v>1</v>
      </c>
      <c r="L7" s="382">
        <f t="shared" si="0"/>
        <v>4000</v>
      </c>
      <c r="M7" s="397" t="s">
        <v>65</v>
      </c>
      <c r="N7" s="397" t="s">
        <v>65</v>
      </c>
      <c r="O7" s="398" t="s">
        <v>470</v>
      </c>
      <c r="P7" s="399">
        <v>4000</v>
      </c>
      <c r="Q7" s="399">
        <v>4000</v>
      </c>
      <c r="R7" s="406"/>
      <c r="S7" s="407"/>
      <c r="T7" s="407"/>
      <c r="U7" s="407"/>
      <c r="V7" s="407"/>
      <c r="W7" s="407"/>
      <c r="X7" s="407"/>
      <c r="Y7" s="407"/>
      <c r="Z7" s="407"/>
      <c r="AA7" s="407"/>
    </row>
    <row r="8" ht="29.15" customHeight="1" spans="1:27">
      <c r="A8" s="363">
        <v>4</v>
      </c>
      <c r="B8" s="364" t="s">
        <v>58</v>
      </c>
      <c r="C8" s="363"/>
      <c r="D8" s="363" t="s">
        <v>466</v>
      </c>
      <c r="E8" s="372" t="s">
        <v>475</v>
      </c>
      <c r="F8" s="372" t="s">
        <v>476</v>
      </c>
      <c r="G8" s="368" t="s">
        <v>62</v>
      </c>
      <c r="H8" s="373" t="s">
        <v>477</v>
      </c>
      <c r="I8" s="376" t="s">
        <v>478</v>
      </c>
      <c r="J8" s="376">
        <v>240</v>
      </c>
      <c r="K8" s="376">
        <v>5</v>
      </c>
      <c r="L8" s="382">
        <f t="shared" si="0"/>
        <v>1200</v>
      </c>
      <c r="M8" s="397" t="s">
        <v>65</v>
      </c>
      <c r="N8" s="397" t="s">
        <v>65</v>
      </c>
      <c r="O8" s="398" t="s">
        <v>470</v>
      </c>
      <c r="P8" s="400">
        <v>1200</v>
      </c>
      <c r="Q8" s="400">
        <v>1200</v>
      </c>
      <c r="R8" s="406"/>
      <c r="S8" s="407"/>
      <c r="T8" s="407"/>
      <c r="U8" s="407"/>
      <c r="V8" s="407"/>
      <c r="W8" s="407"/>
      <c r="X8" s="407"/>
      <c r="Y8" s="407"/>
      <c r="Z8" s="407"/>
      <c r="AA8" s="407"/>
    </row>
    <row r="9" ht="29.15" customHeight="1" spans="1:27">
      <c r="A9" s="363">
        <v>5</v>
      </c>
      <c r="B9" s="364" t="s">
        <v>58</v>
      </c>
      <c r="C9" s="363"/>
      <c r="D9" s="363" t="s">
        <v>466</v>
      </c>
      <c r="E9" s="372" t="s">
        <v>479</v>
      </c>
      <c r="F9" s="372" t="s">
        <v>86</v>
      </c>
      <c r="G9" s="368" t="s">
        <v>62</v>
      </c>
      <c r="H9" s="374" t="s">
        <v>480</v>
      </c>
      <c r="I9" s="378" t="s">
        <v>64</v>
      </c>
      <c r="J9" s="378">
        <v>1100</v>
      </c>
      <c r="K9" s="378">
        <v>1</v>
      </c>
      <c r="L9" s="382">
        <f t="shared" si="0"/>
        <v>1100</v>
      </c>
      <c r="M9" s="397" t="s">
        <v>65</v>
      </c>
      <c r="N9" s="397" t="s">
        <v>65</v>
      </c>
      <c r="O9" s="398" t="s">
        <v>470</v>
      </c>
      <c r="P9" s="400">
        <v>1100</v>
      </c>
      <c r="Q9" s="400">
        <v>1100</v>
      </c>
      <c r="R9" s="406"/>
      <c r="S9" s="407"/>
      <c r="T9" s="407"/>
      <c r="U9" s="407"/>
      <c r="V9" s="407"/>
      <c r="W9" s="407"/>
      <c r="X9" s="407"/>
      <c r="Y9" s="407"/>
      <c r="Z9" s="407"/>
      <c r="AA9" s="407"/>
    </row>
    <row r="10" ht="29.15" customHeight="1" spans="1:27">
      <c r="A10" s="363">
        <v>6</v>
      </c>
      <c r="B10" s="364" t="s">
        <v>58</v>
      </c>
      <c r="C10" s="363"/>
      <c r="D10" s="363" t="s">
        <v>466</v>
      </c>
      <c r="E10" s="365" t="s">
        <v>481</v>
      </c>
      <c r="F10" s="366" t="s">
        <v>460</v>
      </c>
      <c r="G10" s="367" t="s">
        <v>62</v>
      </c>
      <c r="H10" s="375" t="s">
        <v>482</v>
      </c>
      <c r="I10" s="366" t="s">
        <v>483</v>
      </c>
      <c r="J10" s="366">
        <v>1900</v>
      </c>
      <c r="K10" s="366">
        <v>2</v>
      </c>
      <c r="L10" s="382">
        <f t="shared" si="0"/>
        <v>3800</v>
      </c>
      <c r="M10" s="397" t="s">
        <v>65</v>
      </c>
      <c r="N10" s="397" t="s">
        <v>65</v>
      </c>
      <c r="O10" s="398" t="s">
        <v>470</v>
      </c>
      <c r="P10" s="399">
        <v>3800</v>
      </c>
      <c r="Q10" s="399">
        <v>3800</v>
      </c>
      <c r="R10" s="406"/>
      <c r="S10" s="407"/>
      <c r="T10" s="407"/>
      <c r="U10" s="407"/>
      <c r="V10" s="407"/>
      <c r="W10" s="407"/>
      <c r="X10" s="407"/>
      <c r="Y10" s="407"/>
      <c r="Z10" s="407"/>
      <c r="AA10" s="407"/>
    </row>
    <row r="11" ht="29.15" customHeight="1" spans="1:27">
      <c r="A11" s="363">
        <v>7</v>
      </c>
      <c r="B11" s="364" t="s">
        <v>58</v>
      </c>
      <c r="C11" s="363"/>
      <c r="D11" s="363" t="s">
        <v>466</v>
      </c>
      <c r="E11" s="372" t="s">
        <v>484</v>
      </c>
      <c r="F11" s="372" t="s">
        <v>116</v>
      </c>
      <c r="G11" s="368" t="s">
        <v>62</v>
      </c>
      <c r="H11" s="376" t="s">
        <v>485</v>
      </c>
      <c r="I11" s="378" t="s">
        <v>125</v>
      </c>
      <c r="J11" s="378">
        <v>200</v>
      </c>
      <c r="K11" s="378">
        <v>5</v>
      </c>
      <c r="L11" s="382">
        <f t="shared" si="0"/>
        <v>1000</v>
      </c>
      <c r="M11" s="397" t="s">
        <v>65</v>
      </c>
      <c r="N11" s="397" t="s">
        <v>65</v>
      </c>
      <c r="O11" s="398" t="s">
        <v>470</v>
      </c>
      <c r="P11" s="400">
        <v>1000</v>
      </c>
      <c r="Q11" s="400">
        <v>1000</v>
      </c>
      <c r="R11" s="406"/>
      <c r="S11" s="407"/>
      <c r="T11" s="407"/>
      <c r="U11" s="407"/>
      <c r="V11" s="407"/>
      <c r="W11" s="407"/>
      <c r="X11" s="407"/>
      <c r="Y11" s="407"/>
      <c r="Z11" s="407"/>
      <c r="AA11" s="407"/>
    </row>
    <row r="12" ht="29.15" customHeight="1" spans="1:27">
      <c r="A12" s="363">
        <v>8</v>
      </c>
      <c r="B12" s="364" t="s">
        <v>58</v>
      </c>
      <c r="C12" s="363"/>
      <c r="D12" s="363" t="s">
        <v>466</v>
      </c>
      <c r="E12" s="372" t="s">
        <v>486</v>
      </c>
      <c r="F12" s="372" t="s">
        <v>116</v>
      </c>
      <c r="G12" s="368" t="s">
        <v>62</v>
      </c>
      <c r="H12" s="372" t="s">
        <v>486</v>
      </c>
      <c r="I12" s="376" t="s">
        <v>487</v>
      </c>
      <c r="J12" s="376">
        <v>50</v>
      </c>
      <c r="K12" s="376">
        <v>4</v>
      </c>
      <c r="L12" s="382">
        <f t="shared" si="0"/>
        <v>200</v>
      </c>
      <c r="M12" s="397" t="s">
        <v>65</v>
      </c>
      <c r="N12" s="397" t="s">
        <v>65</v>
      </c>
      <c r="O12" s="398" t="s">
        <v>470</v>
      </c>
      <c r="P12" s="400">
        <v>200</v>
      </c>
      <c r="Q12" s="400">
        <v>200</v>
      </c>
      <c r="R12" s="406"/>
      <c r="S12" s="407"/>
      <c r="T12" s="407"/>
      <c r="U12" s="407"/>
      <c r="V12" s="407"/>
      <c r="W12" s="407"/>
      <c r="X12" s="407"/>
      <c r="Y12" s="407"/>
      <c r="Z12" s="407"/>
      <c r="AA12" s="407"/>
    </row>
    <row r="13" ht="29.15" customHeight="1" spans="1:27">
      <c r="A13" s="363">
        <v>9</v>
      </c>
      <c r="B13" s="364" t="s">
        <v>58</v>
      </c>
      <c r="C13" s="363"/>
      <c r="D13" s="363" t="s">
        <v>466</v>
      </c>
      <c r="E13" s="365" t="s">
        <v>488</v>
      </c>
      <c r="F13" s="366" t="s">
        <v>489</v>
      </c>
      <c r="G13" s="367" t="s">
        <v>62</v>
      </c>
      <c r="H13" s="366" t="s">
        <v>490</v>
      </c>
      <c r="I13" s="366" t="s">
        <v>64</v>
      </c>
      <c r="J13" s="366">
        <v>30000</v>
      </c>
      <c r="K13" s="366">
        <v>1</v>
      </c>
      <c r="L13" s="382">
        <f t="shared" si="0"/>
        <v>30000</v>
      </c>
      <c r="M13" s="397" t="s">
        <v>65</v>
      </c>
      <c r="N13" s="397" t="s">
        <v>65</v>
      </c>
      <c r="O13" s="398" t="s">
        <v>470</v>
      </c>
      <c r="P13" s="399">
        <v>30000</v>
      </c>
      <c r="Q13" s="399">
        <v>30000</v>
      </c>
      <c r="R13" s="406"/>
      <c r="S13" s="407"/>
      <c r="T13" s="407"/>
      <c r="U13" s="407"/>
      <c r="V13" s="407"/>
      <c r="W13" s="407"/>
      <c r="X13" s="407"/>
      <c r="Y13" s="407"/>
      <c r="Z13" s="407"/>
      <c r="AA13" s="407"/>
    </row>
    <row r="14" ht="29.15" customHeight="1" spans="1:27">
      <c r="A14" s="363">
        <v>10</v>
      </c>
      <c r="B14" s="364" t="s">
        <v>58</v>
      </c>
      <c r="C14" s="363"/>
      <c r="D14" s="363" t="s">
        <v>466</v>
      </c>
      <c r="E14" s="372" t="s">
        <v>491</v>
      </c>
      <c r="F14" s="372" t="s">
        <v>116</v>
      </c>
      <c r="G14" s="367" t="s">
        <v>62</v>
      </c>
      <c r="H14" s="373" t="s">
        <v>492</v>
      </c>
      <c r="I14" s="376" t="s">
        <v>114</v>
      </c>
      <c r="J14" s="376">
        <v>20000</v>
      </c>
      <c r="K14" s="376">
        <v>1</v>
      </c>
      <c r="L14" s="382">
        <f t="shared" si="0"/>
        <v>20000</v>
      </c>
      <c r="M14" s="397" t="s">
        <v>65</v>
      </c>
      <c r="N14" s="397" t="s">
        <v>65</v>
      </c>
      <c r="O14" s="398" t="s">
        <v>470</v>
      </c>
      <c r="P14" s="400">
        <v>20000</v>
      </c>
      <c r="Q14" s="400">
        <v>20000</v>
      </c>
      <c r="R14" s="406"/>
      <c r="S14" s="407"/>
      <c r="T14" s="407"/>
      <c r="U14" s="407"/>
      <c r="V14" s="407"/>
      <c r="W14" s="407"/>
      <c r="X14" s="407"/>
      <c r="Y14" s="407"/>
      <c r="Z14" s="407"/>
      <c r="AA14" s="407"/>
    </row>
    <row r="15" ht="29.15" customHeight="1" spans="1:27">
      <c r="A15" s="363">
        <v>17</v>
      </c>
      <c r="B15" s="364" t="s">
        <v>58</v>
      </c>
      <c r="C15" s="363"/>
      <c r="D15" s="363" t="s">
        <v>466</v>
      </c>
      <c r="E15" s="360" t="s">
        <v>130</v>
      </c>
      <c r="F15" s="368" t="s">
        <v>116</v>
      </c>
      <c r="G15" s="371" t="s">
        <v>62</v>
      </c>
      <c r="H15" s="377" t="s">
        <v>130</v>
      </c>
      <c r="I15" s="360" t="s">
        <v>129</v>
      </c>
      <c r="J15" s="360">
        <v>2</v>
      </c>
      <c r="K15" s="389">
        <v>50</v>
      </c>
      <c r="L15" s="382">
        <f t="shared" si="0"/>
        <v>100</v>
      </c>
      <c r="M15" s="397" t="s">
        <v>65</v>
      </c>
      <c r="N15" s="397" t="s">
        <v>65</v>
      </c>
      <c r="O15" s="398" t="s">
        <v>470</v>
      </c>
      <c r="P15" s="371">
        <v>100</v>
      </c>
      <c r="Q15" s="371">
        <v>100</v>
      </c>
      <c r="R15" s="406"/>
      <c r="S15" s="407"/>
      <c r="T15" s="407"/>
      <c r="U15" s="407"/>
      <c r="V15" s="407"/>
      <c r="W15" s="407"/>
      <c r="X15" s="407"/>
      <c r="Y15" s="407"/>
      <c r="Z15" s="407"/>
      <c r="AA15" s="407"/>
    </row>
    <row r="16" ht="29.15" customHeight="1" spans="1:27">
      <c r="A16" s="363">
        <v>18</v>
      </c>
      <c r="B16" s="364" t="s">
        <v>58</v>
      </c>
      <c r="C16" s="363"/>
      <c r="D16" s="363" t="s">
        <v>466</v>
      </c>
      <c r="E16" s="360" t="s">
        <v>128</v>
      </c>
      <c r="F16" s="368" t="s">
        <v>116</v>
      </c>
      <c r="G16" s="371" t="s">
        <v>62</v>
      </c>
      <c r="H16" s="377" t="s">
        <v>128</v>
      </c>
      <c r="I16" s="360" t="s">
        <v>129</v>
      </c>
      <c r="J16" s="360">
        <v>2.5</v>
      </c>
      <c r="K16" s="389">
        <v>100</v>
      </c>
      <c r="L16" s="382">
        <f t="shared" si="0"/>
        <v>250</v>
      </c>
      <c r="M16" s="397" t="s">
        <v>65</v>
      </c>
      <c r="N16" s="397" t="s">
        <v>65</v>
      </c>
      <c r="O16" s="398" t="s">
        <v>470</v>
      </c>
      <c r="P16" s="371">
        <v>250</v>
      </c>
      <c r="Q16" s="371">
        <v>250</v>
      </c>
      <c r="R16" s="406"/>
      <c r="S16" s="407"/>
      <c r="T16" s="407"/>
      <c r="U16" s="407"/>
      <c r="V16" s="407"/>
      <c r="W16" s="407"/>
      <c r="X16" s="407"/>
      <c r="Y16" s="407"/>
      <c r="Z16" s="407"/>
      <c r="AA16" s="407"/>
    </row>
    <row r="17" ht="29.15" customHeight="1" spans="1:27">
      <c r="A17" s="363">
        <v>19</v>
      </c>
      <c r="B17" s="364" t="s">
        <v>58</v>
      </c>
      <c r="C17" s="363"/>
      <c r="D17" s="363" t="s">
        <v>466</v>
      </c>
      <c r="E17" s="360" t="s">
        <v>131</v>
      </c>
      <c r="F17" s="368" t="s">
        <v>116</v>
      </c>
      <c r="G17" s="371" t="s">
        <v>62</v>
      </c>
      <c r="H17" s="377" t="s">
        <v>131</v>
      </c>
      <c r="I17" s="360" t="s">
        <v>129</v>
      </c>
      <c r="J17" s="360">
        <v>15</v>
      </c>
      <c r="K17" s="389">
        <v>20</v>
      </c>
      <c r="L17" s="382">
        <f t="shared" si="0"/>
        <v>300</v>
      </c>
      <c r="M17" s="397" t="s">
        <v>65</v>
      </c>
      <c r="N17" s="397" t="s">
        <v>65</v>
      </c>
      <c r="O17" s="398" t="s">
        <v>470</v>
      </c>
      <c r="P17" s="371">
        <v>300</v>
      </c>
      <c r="Q17" s="371">
        <v>300</v>
      </c>
      <c r="R17" s="406"/>
      <c r="S17" s="407"/>
      <c r="T17" s="407"/>
      <c r="U17" s="407"/>
      <c r="V17" s="407"/>
      <c r="W17" s="407"/>
      <c r="X17" s="407"/>
      <c r="Y17" s="407"/>
      <c r="Z17" s="407"/>
      <c r="AA17" s="407"/>
    </row>
    <row r="18" ht="29.15" customHeight="1" spans="1:27">
      <c r="A18" s="363">
        <v>20</v>
      </c>
      <c r="B18" s="364" t="s">
        <v>58</v>
      </c>
      <c r="C18" s="363"/>
      <c r="D18" s="363" t="s">
        <v>466</v>
      </c>
      <c r="E18" s="378" t="s">
        <v>493</v>
      </c>
      <c r="F18" s="372" t="s">
        <v>116</v>
      </c>
      <c r="G18" s="372" t="s">
        <v>62</v>
      </c>
      <c r="H18" s="378" t="s">
        <v>493</v>
      </c>
      <c r="I18" s="400" t="s">
        <v>114</v>
      </c>
      <c r="J18" s="359">
        <v>200</v>
      </c>
      <c r="K18" s="400">
        <v>4</v>
      </c>
      <c r="L18" s="382">
        <f t="shared" si="0"/>
        <v>800</v>
      </c>
      <c r="M18" s="397" t="s">
        <v>65</v>
      </c>
      <c r="N18" s="397" t="s">
        <v>65</v>
      </c>
      <c r="O18" s="398" t="s">
        <v>470</v>
      </c>
      <c r="P18" s="400">
        <v>800</v>
      </c>
      <c r="Q18" s="400">
        <v>800</v>
      </c>
      <c r="R18" s="406"/>
      <c r="S18" s="407"/>
      <c r="T18" s="407"/>
      <c r="U18" s="407"/>
      <c r="V18" s="407"/>
      <c r="W18" s="407"/>
      <c r="X18" s="407"/>
      <c r="Y18" s="407"/>
      <c r="Z18" s="407"/>
      <c r="AA18" s="407"/>
    </row>
    <row r="19" ht="29.15" customHeight="1" spans="1:27">
      <c r="A19" s="363">
        <v>25</v>
      </c>
      <c r="B19" s="364" t="s">
        <v>58</v>
      </c>
      <c r="C19" s="363"/>
      <c r="D19" s="363" t="s">
        <v>466</v>
      </c>
      <c r="E19" s="360" t="s">
        <v>132</v>
      </c>
      <c r="F19" s="368" t="s">
        <v>494</v>
      </c>
      <c r="G19" s="371" t="s">
        <v>62</v>
      </c>
      <c r="H19" s="377" t="s">
        <v>132</v>
      </c>
      <c r="I19" s="360" t="s">
        <v>125</v>
      </c>
      <c r="J19" s="360">
        <v>15.8</v>
      </c>
      <c r="K19" s="389">
        <v>100</v>
      </c>
      <c r="L19" s="382">
        <f t="shared" si="0"/>
        <v>1580</v>
      </c>
      <c r="M19" s="397" t="s">
        <v>65</v>
      </c>
      <c r="N19" s="397" t="s">
        <v>65</v>
      </c>
      <c r="O19" s="398" t="s">
        <v>470</v>
      </c>
      <c r="P19" s="371">
        <v>1580</v>
      </c>
      <c r="Q19" s="371">
        <v>1580</v>
      </c>
      <c r="R19" s="406"/>
      <c r="S19" s="407"/>
      <c r="T19" s="407"/>
      <c r="U19" s="407"/>
      <c r="V19" s="407"/>
      <c r="W19" s="407"/>
      <c r="X19" s="407"/>
      <c r="Y19" s="407"/>
      <c r="Z19" s="407"/>
      <c r="AA19" s="407"/>
    </row>
    <row r="20" ht="29.15" customHeight="1" spans="1:27">
      <c r="A20" s="363">
        <v>27</v>
      </c>
      <c r="B20" s="364" t="s">
        <v>58</v>
      </c>
      <c r="C20" s="363"/>
      <c r="D20" s="363" t="s">
        <v>466</v>
      </c>
      <c r="E20" s="368" t="s">
        <v>495</v>
      </c>
      <c r="F20" s="368" t="s">
        <v>496</v>
      </c>
      <c r="G20" s="371" t="s">
        <v>62</v>
      </c>
      <c r="H20" s="377" t="s">
        <v>497</v>
      </c>
      <c r="I20" s="360" t="s">
        <v>200</v>
      </c>
      <c r="J20" s="360">
        <v>200</v>
      </c>
      <c r="K20" s="389">
        <v>10</v>
      </c>
      <c r="L20" s="382">
        <f t="shared" ref="L20:L31" si="1">J20*K20</f>
        <v>2000</v>
      </c>
      <c r="M20" s="397" t="s">
        <v>65</v>
      </c>
      <c r="N20" s="397" t="s">
        <v>65</v>
      </c>
      <c r="O20" s="398" t="s">
        <v>470</v>
      </c>
      <c r="P20" s="371">
        <v>2000</v>
      </c>
      <c r="Q20" s="371">
        <v>2000</v>
      </c>
      <c r="R20" s="408"/>
      <c r="S20" s="60"/>
      <c r="T20" s="402"/>
      <c r="U20" s="60"/>
      <c r="V20" s="60"/>
      <c r="W20" s="60"/>
      <c r="X20" s="60"/>
      <c r="Y20" s="60"/>
      <c r="Z20" s="409"/>
      <c r="AA20" s="409"/>
    </row>
    <row r="21" ht="29.15" customHeight="1" spans="1:27">
      <c r="A21" s="363">
        <v>28</v>
      </c>
      <c r="B21" s="364" t="s">
        <v>58</v>
      </c>
      <c r="C21" s="363"/>
      <c r="D21" s="363" t="s">
        <v>466</v>
      </c>
      <c r="E21" s="365" t="s">
        <v>498</v>
      </c>
      <c r="F21" s="366" t="s">
        <v>357</v>
      </c>
      <c r="G21" s="367" t="s">
        <v>62</v>
      </c>
      <c r="H21" s="366" t="s">
        <v>499</v>
      </c>
      <c r="I21" s="366" t="s">
        <v>64</v>
      </c>
      <c r="J21" s="366">
        <v>3800</v>
      </c>
      <c r="K21" s="366">
        <v>4</v>
      </c>
      <c r="L21" s="382">
        <f t="shared" si="1"/>
        <v>15200</v>
      </c>
      <c r="M21" s="397" t="s">
        <v>65</v>
      </c>
      <c r="N21" s="397" t="s">
        <v>65</v>
      </c>
      <c r="O21" s="398" t="s">
        <v>470</v>
      </c>
      <c r="P21" s="399">
        <v>15200</v>
      </c>
      <c r="Q21" s="399">
        <v>15200</v>
      </c>
      <c r="R21" s="408"/>
      <c r="S21" s="60"/>
      <c r="T21" s="402"/>
      <c r="U21" s="60"/>
      <c r="V21" s="60"/>
      <c r="W21" s="60"/>
      <c r="X21" s="60"/>
      <c r="Y21" s="60"/>
      <c r="Z21" s="409"/>
      <c r="AA21" s="409"/>
    </row>
    <row r="22" ht="29.15" customHeight="1" spans="1:27">
      <c r="A22" s="363">
        <v>29</v>
      </c>
      <c r="B22" s="364" t="s">
        <v>58</v>
      </c>
      <c r="C22" s="363"/>
      <c r="D22" s="363" t="s">
        <v>466</v>
      </c>
      <c r="E22" s="365" t="s">
        <v>500</v>
      </c>
      <c r="F22" s="366" t="s">
        <v>357</v>
      </c>
      <c r="G22" s="367" t="s">
        <v>62</v>
      </c>
      <c r="H22" s="366" t="s">
        <v>501</v>
      </c>
      <c r="I22" s="366" t="s">
        <v>64</v>
      </c>
      <c r="J22" s="366">
        <v>7000</v>
      </c>
      <c r="K22" s="366">
        <v>1</v>
      </c>
      <c r="L22" s="382">
        <f t="shared" si="1"/>
        <v>7000</v>
      </c>
      <c r="M22" s="397" t="s">
        <v>65</v>
      </c>
      <c r="N22" s="397" t="s">
        <v>65</v>
      </c>
      <c r="O22" s="398" t="s">
        <v>470</v>
      </c>
      <c r="P22" s="399">
        <v>7000</v>
      </c>
      <c r="Q22" s="399">
        <v>7000</v>
      </c>
      <c r="R22" s="408"/>
      <c r="S22" s="60"/>
      <c r="T22" s="402"/>
      <c r="U22" s="60"/>
      <c r="V22" s="60"/>
      <c r="W22" s="60"/>
      <c r="X22" s="60"/>
      <c r="Y22" s="60"/>
      <c r="Z22" s="409"/>
      <c r="AA22" s="409"/>
    </row>
    <row r="23" ht="29.15" customHeight="1" spans="1:27">
      <c r="A23" s="363">
        <v>30</v>
      </c>
      <c r="B23" s="364" t="s">
        <v>58</v>
      </c>
      <c r="C23" s="363"/>
      <c r="D23" s="363" t="s">
        <v>466</v>
      </c>
      <c r="E23" s="379" t="s">
        <v>206</v>
      </c>
      <c r="F23" s="368" t="s">
        <v>502</v>
      </c>
      <c r="G23" s="379" t="s">
        <v>62</v>
      </c>
      <c r="H23" s="379" t="s">
        <v>206</v>
      </c>
      <c r="I23" s="379" t="s">
        <v>186</v>
      </c>
      <c r="J23" s="379">
        <v>25</v>
      </c>
      <c r="K23" s="379">
        <v>20</v>
      </c>
      <c r="L23" s="382">
        <f t="shared" si="1"/>
        <v>500</v>
      </c>
      <c r="M23" s="397" t="s">
        <v>65</v>
      </c>
      <c r="N23" s="397" t="s">
        <v>65</v>
      </c>
      <c r="O23" s="398" t="s">
        <v>470</v>
      </c>
      <c r="P23" s="400">
        <v>500</v>
      </c>
      <c r="Q23" s="400">
        <v>500</v>
      </c>
      <c r="R23" s="408"/>
      <c r="S23" s="60"/>
      <c r="T23" s="402"/>
      <c r="U23" s="60"/>
      <c r="V23" s="60"/>
      <c r="W23" s="60"/>
      <c r="X23" s="60"/>
      <c r="Y23" s="60"/>
      <c r="Z23" s="409"/>
      <c r="AA23" s="409"/>
    </row>
    <row r="24" ht="29.15" customHeight="1" spans="1:27">
      <c r="A24" s="363">
        <v>31</v>
      </c>
      <c r="B24" s="364" t="s">
        <v>58</v>
      </c>
      <c r="C24" s="363"/>
      <c r="D24" s="363" t="s">
        <v>466</v>
      </c>
      <c r="E24" s="379" t="s">
        <v>204</v>
      </c>
      <c r="F24" s="368" t="s">
        <v>502</v>
      </c>
      <c r="G24" s="379" t="s">
        <v>62</v>
      </c>
      <c r="H24" s="379" t="s">
        <v>204</v>
      </c>
      <c r="I24" s="379" t="s">
        <v>186</v>
      </c>
      <c r="J24" s="379">
        <v>8</v>
      </c>
      <c r="K24" s="379">
        <v>100</v>
      </c>
      <c r="L24" s="382">
        <f t="shared" si="1"/>
        <v>800</v>
      </c>
      <c r="M24" s="397" t="s">
        <v>65</v>
      </c>
      <c r="N24" s="397" t="s">
        <v>65</v>
      </c>
      <c r="O24" s="398" t="s">
        <v>470</v>
      </c>
      <c r="P24" s="400">
        <v>800</v>
      </c>
      <c r="Q24" s="400">
        <v>800</v>
      </c>
      <c r="R24" s="408"/>
      <c r="S24" s="60"/>
      <c r="T24" s="402"/>
      <c r="U24" s="60"/>
      <c r="V24" s="60"/>
      <c r="W24" s="60"/>
      <c r="X24" s="60"/>
      <c r="Y24" s="60"/>
      <c r="Z24" s="409"/>
      <c r="AA24" s="409"/>
    </row>
    <row r="25" ht="29.15" customHeight="1" spans="1:27">
      <c r="A25" s="363">
        <v>32</v>
      </c>
      <c r="B25" s="364" t="s">
        <v>58</v>
      </c>
      <c r="C25" s="363"/>
      <c r="D25" s="363" t="s">
        <v>466</v>
      </c>
      <c r="E25" s="379" t="s">
        <v>205</v>
      </c>
      <c r="F25" s="368" t="s">
        <v>502</v>
      </c>
      <c r="G25" s="379" t="s">
        <v>62</v>
      </c>
      <c r="H25" s="380" t="s">
        <v>205</v>
      </c>
      <c r="I25" s="379" t="s">
        <v>186</v>
      </c>
      <c r="J25" s="379">
        <v>15</v>
      </c>
      <c r="K25" s="379">
        <v>100</v>
      </c>
      <c r="L25" s="382">
        <f t="shared" si="1"/>
        <v>1500</v>
      </c>
      <c r="M25" s="397" t="s">
        <v>65</v>
      </c>
      <c r="N25" s="397" t="s">
        <v>65</v>
      </c>
      <c r="O25" s="398" t="s">
        <v>470</v>
      </c>
      <c r="P25" s="400">
        <v>1500</v>
      </c>
      <c r="Q25" s="400">
        <v>1500</v>
      </c>
      <c r="R25" s="408"/>
      <c r="S25" s="60"/>
      <c r="T25" s="402"/>
      <c r="U25" s="60"/>
      <c r="V25" s="60"/>
      <c r="W25" s="60"/>
      <c r="X25" s="60"/>
      <c r="Y25" s="60"/>
      <c r="Z25" s="409"/>
      <c r="AA25" s="409"/>
    </row>
    <row r="26" ht="29.15" customHeight="1" spans="1:27">
      <c r="A26" s="363">
        <v>33</v>
      </c>
      <c r="B26" s="364" t="s">
        <v>58</v>
      </c>
      <c r="C26" s="363"/>
      <c r="D26" s="363" t="s">
        <v>466</v>
      </c>
      <c r="E26" s="379" t="s">
        <v>207</v>
      </c>
      <c r="F26" s="368" t="s">
        <v>502</v>
      </c>
      <c r="G26" s="379" t="s">
        <v>62</v>
      </c>
      <c r="H26" s="380" t="s">
        <v>207</v>
      </c>
      <c r="I26" s="379" t="s">
        <v>186</v>
      </c>
      <c r="J26" s="379">
        <v>15</v>
      </c>
      <c r="K26" s="379">
        <v>100</v>
      </c>
      <c r="L26" s="382">
        <f t="shared" si="1"/>
        <v>1500</v>
      </c>
      <c r="M26" s="397" t="s">
        <v>65</v>
      </c>
      <c r="N26" s="397" t="s">
        <v>65</v>
      </c>
      <c r="O26" s="398" t="s">
        <v>470</v>
      </c>
      <c r="P26" s="400">
        <v>1500</v>
      </c>
      <c r="Q26" s="400">
        <v>1500</v>
      </c>
      <c r="R26" s="408"/>
      <c r="S26" s="60"/>
      <c r="T26" s="402"/>
      <c r="U26" s="60"/>
      <c r="V26" s="60"/>
      <c r="W26" s="60"/>
      <c r="X26" s="60"/>
      <c r="Y26" s="60"/>
      <c r="Z26" s="409"/>
      <c r="AA26" s="409"/>
    </row>
    <row r="27" ht="29.15" customHeight="1" spans="1:27">
      <c r="A27" s="363">
        <v>34</v>
      </c>
      <c r="B27" s="364" t="s">
        <v>58</v>
      </c>
      <c r="C27" s="363"/>
      <c r="D27" s="363" t="s">
        <v>466</v>
      </c>
      <c r="E27" s="379" t="s">
        <v>503</v>
      </c>
      <c r="F27" s="368" t="s">
        <v>502</v>
      </c>
      <c r="G27" s="379" t="s">
        <v>62</v>
      </c>
      <c r="H27" s="380" t="s">
        <v>203</v>
      </c>
      <c r="I27" s="379" t="s">
        <v>186</v>
      </c>
      <c r="J27" s="379">
        <v>8</v>
      </c>
      <c r="K27" s="379">
        <v>300</v>
      </c>
      <c r="L27" s="382">
        <f t="shared" si="1"/>
        <v>2400</v>
      </c>
      <c r="M27" s="397" t="s">
        <v>65</v>
      </c>
      <c r="N27" s="397" t="s">
        <v>65</v>
      </c>
      <c r="O27" s="398" t="s">
        <v>470</v>
      </c>
      <c r="P27" s="400">
        <v>2400</v>
      </c>
      <c r="Q27" s="400">
        <v>2400</v>
      </c>
      <c r="R27" s="408"/>
      <c r="S27" s="60"/>
      <c r="T27" s="402"/>
      <c r="U27" s="60"/>
      <c r="V27" s="60"/>
      <c r="W27" s="60"/>
      <c r="X27" s="60"/>
      <c r="Y27" s="60"/>
      <c r="Z27" s="409"/>
      <c r="AA27" s="409"/>
    </row>
    <row r="28" ht="29.15" customHeight="1" spans="1:27">
      <c r="A28" s="363">
        <v>35</v>
      </c>
      <c r="B28" s="364" t="s">
        <v>58</v>
      </c>
      <c r="C28" s="363"/>
      <c r="D28" s="363" t="s">
        <v>466</v>
      </c>
      <c r="E28" s="379" t="s">
        <v>202</v>
      </c>
      <c r="F28" s="368" t="s">
        <v>502</v>
      </c>
      <c r="G28" s="379" t="s">
        <v>62</v>
      </c>
      <c r="H28" s="380" t="s">
        <v>202</v>
      </c>
      <c r="I28" s="379" t="s">
        <v>186</v>
      </c>
      <c r="J28" s="379">
        <v>15</v>
      </c>
      <c r="K28" s="379">
        <v>200</v>
      </c>
      <c r="L28" s="382">
        <f t="shared" si="1"/>
        <v>3000</v>
      </c>
      <c r="M28" s="397" t="s">
        <v>65</v>
      </c>
      <c r="N28" s="397" t="s">
        <v>65</v>
      </c>
      <c r="O28" s="398" t="s">
        <v>470</v>
      </c>
      <c r="P28" s="400">
        <v>3000</v>
      </c>
      <c r="Q28" s="400">
        <v>3000</v>
      </c>
      <c r="R28" s="408"/>
      <c r="S28" s="60"/>
      <c r="T28" s="402"/>
      <c r="U28" s="60"/>
      <c r="V28" s="60"/>
      <c r="W28" s="60"/>
      <c r="X28" s="60"/>
      <c r="Y28" s="60"/>
      <c r="Z28" s="409"/>
      <c r="AA28" s="409"/>
    </row>
    <row r="29" ht="29.15" customHeight="1" spans="1:27">
      <c r="A29" s="363">
        <v>36</v>
      </c>
      <c r="B29" s="364" t="s">
        <v>58</v>
      </c>
      <c r="C29" s="363"/>
      <c r="D29" s="363" t="s">
        <v>466</v>
      </c>
      <c r="E29" s="381" t="s">
        <v>504</v>
      </c>
      <c r="F29" s="366" t="s">
        <v>505</v>
      </c>
      <c r="G29" s="367" t="s">
        <v>62</v>
      </c>
      <c r="H29" s="382" t="s">
        <v>506</v>
      </c>
      <c r="I29" s="382" t="s">
        <v>507</v>
      </c>
      <c r="J29" s="382">
        <v>1000</v>
      </c>
      <c r="K29" s="382">
        <v>4</v>
      </c>
      <c r="L29" s="382">
        <f t="shared" si="1"/>
        <v>4000</v>
      </c>
      <c r="M29" s="397" t="s">
        <v>65</v>
      </c>
      <c r="N29" s="397" t="s">
        <v>65</v>
      </c>
      <c r="O29" s="398" t="s">
        <v>470</v>
      </c>
      <c r="P29" s="401">
        <v>4000</v>
      </c>
      <c r="Q29" s="401">
        <v>4000</v>
      </c>
      <c r="R29" s="408"/>
      <c r="S29" s="60"/>
      <c r="T29" s="402"/>
      <c r="U29" s="60"/>
      <c r="V29" s="60"/>
      <c r="W29" s="60"/>
      <c r="X29" s="60"/>
      <c r="Y29" s="60"/>
      <c r="Z29" s="409"/>
      <c r="AA29" s="409"/>
    </row>
    <row r="30" ht="29.15" customHeight="1" spans="1:27">
      <c r="A30" s="363">
        <v>37</v>
      </c>
      <c r="B30" s="364" t="s">
        <v>58</v>
      </c>
      <c r="C30" s="363"/>
      <c r="D30" s="363" t="s">
        <v>466</v>
      </c>
      <c r="E30" s="365" t="s">
        <v>508</v>
      </c>
      <c r="F30" s="366" t="s">
        <v>505</v>
      </c>
      <c r="G30" s="367" t="s">
        <v>62</v>
      </c>
      <c r="H30" s="382" t="s">
        <v>506</v>
      </c>
      <c r="I30" s="382" t="s">
        <v>507</v>
      </c>
      <c r="J30" s="366">
        <v>2000</v>
      </c>
      <c r="K30" s="366">
        <v>4</v>
      </c>
      <c r="L30" s="382">
        <f t="shared" si="1"/>
        <v>8000</v>
      </c>
      <c r="M30" s="397" t="s">
        <v>65</v>
      </c>
      <c r="N30" s="397" t="s">
        <v>65</v>
      </c>
      <c r="O30" s="398" t="s">
        <v>470</v>
      </c>
      <c r="P30" s="399">
        <v>8000</v>
      </c>
      <c r="Q30" s="399">
        <v>8000</v>
      </c>
      <c r="R30" s="408"/>
      <c r="S30" s="60"/>
      <c r="T30" s="402"/>
      <c r="U30" s="60"/>
      <c r="V30" s="60"/>
      <c r="W30" s="60"/>
      <c r="X30" s="60"/>
      <c r="Y30" s="60"/>
      <c r="Z30" s="409"/>
      <c r="AA30" s="409"/>
    </row>
    <row r="31" ht="29.15" customHeight="1" spans="1:27">
      <c r="A31" s="363">
        <v>39</v>
      </c>
      <c r="B31" s="364" t="s">
        <v>58</v>
      </c>
      <c r="C31" s="363"/>
      <c r="D31" s="363" t="s">
        <v>466</v>
      </c>
      <c r="E31" s="365" t="s">
        <v>509</v>
      </c>
      <c r="F31" s="366" t="s">
        <v>505</v>
      </c>
      <c r="G31" s="367" t="s">
        <v>62</v>
      </c>
      <c r="H31" s="366" t="s">
        <v>510</v>
      </c>
      <c r="I31" s="366" t="s">
        <v>290</v>
      </c>
      <c r="J31" s="366">
        <v>1000</v>
      </c>
      <c r="K31" s="366">
        <v>20</v>
      </c>
      <c r="L31" s="382">
        <f t="shared" si="1"/>
        <v>20000</v>
      </c>
      <c r="M31" s="397" t="s">
        <v>65</v>
      </c>
      <c r="N31" s="397" t="s">
        <v>65</v>
      </c>
      <c r="O31" s="398" t="s">
        <v>470</v>
      </c>
      <c r="P31" s="399">
        <v>20000</v>
      </c>
      <c r="Q31" s="399">
        <v>20000</v>
      </c>
      <c r="R31" s="408"/>
      <c r="S31" s="60"/>
      <c r="T31" s="402"/>
      <c r="U31" s="60"/>
      <c r="V31" s="60"/>
      <c r="W31" s="60"/>
      <c r="X31" s="60"/>
      <c r="Y31" s="60"/>
      <c r="Z31" s="409"/>
      <c r="AA31" s="409"/>
    </row>
    <row r="32" ht="29.15" customHeight="1" spans="1:27">
      <c r="A32" s="363">
        <v>40</v>
      </c>
      <c r="B32" s="364" t="s">
        <v>58</v>
      </c>
      <c r="C32" s="363"/>
      <c r="D32" s="363" t="s">
        <v>466</v>
      </c>
      <c r="E32" s="365" t="s">
        <v>511</v>
      </c>
      <c r="F32" s="366" t="s">
        <v>512</v>
      </c>
      <c r="G32" s="367" t="s">
        <v>62</v>
      </c>
      <c r="H32" s="366" t="s">
        <v>513</v>
      </c>
      <c r="I32" s="366" t="s">
        <v>89</v>
      </c>
      <c r="J32" s="366">
        <v>500</v>
      </c>
      <c r="K32" s="366">
        <v>30</v>
      </c>
      <c r="L32" s="382">
        <v>10000</v>
      </c>
      <c r="M32" s="397" t="s">
        <v>65</v>
      </c>
      <c r="N32" s="397" t="s">
        <v>65</v>
      </c>
      <c r="O32" s="398" t="s">
        <v>470</v>
      </c>
      <c r="P32" s="399">
        <v>10000</v>
      </c>
      <c r="Q32" s="399">
        <v>10000</v>
      </c>
      <c r="R32" s="408"/>
      <c r="S32" s="60"/>
      <c r="T32" s="402"/>
      <c r="U32" s="60"/>
      <c r="V32" s="60"/>
      <c r="W32" s="60"/>
      <c r="X32" s="60"/>
      <c r="Y32" s="60"/>
      <c r="Z32" s="409"/>
      <c r="AA32" s="409"/>
    </row>
    <row r="33" ht="29.15" customHeight="1" spans="1:27">
      <c r="A33" s="363">
        <v>41</v>
      </c>
      <c r="B33" s="364" t="s">
        <v>58</v>
      </c>
      <c r="C33" s="363"/>
      <c r="D33" s="363" t="s">
        <v>466</v>
      </c>
      <c r="E33" s="378" t="s">
        <v>514</v>
      </c>
      <c r="F33" s="383" t="s">
        <v>139</v>
      </c>
      <c r="G33" s="369" t="s">
        <v>62</v>
      </c>
      <c r="H33" s="377" t="s">
        <v>515</v>
      </c>
      <c r="I33" s="366" t="s">
        <v>213</v>
      </c>
      <c r="J33" s="376">
        <v>10</v>
      </c>
      <c r="K33" s="376">
        <v>80</v>
      </c>
      <c r="L33" s="376">
        <v>800</v>
      </c>
      <c r="M33" s="397" t="s">
        <v>65</v>
      </c>
      <c r="N33" s="397" t="s">
        <v>65</v>
      </c>
      <c r="O33" s="398" t="s">
        <v>470</v>
      </c>
      <c r="P33" s="399">
        <v>800</v>
      </c>
      <c r="Q33" s="399">
        <v>800</v>
      </c>
      <c r="R33" s="408"/>
      <c r="S33" s="60"/>
      <c r="T33" s="402"/>
      <c r="U33" s="60"/>
      <c r="V33" s="60"/>
      <c r="W33" s="60"/>
      <c r="X33" s="60"/>
      <c r="Y33" s="60"/>
      <c r="Z33" s="409"/>
      <c r="AA33" s="409"/>
    </row>
    <row r="34" ht="29.15" customHeight="1" spans="1:27">
      <c r="A34" s="363">
        <v>42</v>
      </c>
      <c r="B34" s="364" t="s">
        <v>58</v>
      </c>
      <c r="C34" s="363"/>
      <c r="D34" s="363" t="s">
        <v>466</v>
      </c>
      <c r="E34" s="384" t="s">
        <v>516</v>
      </c>
      <c r="F34" s="383" t="s">
        <v>139</v>
      </c>
      <c r="G34" s="369" t="s">
        <v>62</v>
      </c>
      <c r="H34" s="377" t="s">
        <v>515</v>
      </c>
      <c r="I34" s="366" t="s">
        <v>517</v>
      </c>
      <c r="J34" s="384">
        <v>1500</v>
      </c>
      <c r="K34" s="384">
        <v>1</v>
      </c>
      <c r="L34" s="376">
        <v>1500</v>
      </c>
      <c r="M34" s="397" t="s">
        <v>65</v>
      </c>
      <c r="N34" s="397" t="s">
        <v>65</v>
      </c>
      <c r="O34" s="398" t="s">
        <v>470</v>
      </c>
      <c r="P34" s="399">
        <v>1500</v>
      </c>
      <c r="Q34" s="399">
        <v>1500</v>
      </c>
      <c r="R34" s="408"/>
      <c r="S34" s="60"/>
      <c r="T34" s="402"/>
      <c r="U34" s="60"/>
      <c r="V34" s="60"/>
      <c r="W34" s="60"/>
      <c r="X34" s="60"/>
      <c r="Y34" s="60"/>
      <c r="Z34" s="409"/>
      <c r="AA34" s="409"/>
    </row>
    <row r="35" ht="29.15" customHeight="1" spans="1:27">
      <c r="A35" s="363">
        <v>43</v>
      </c>
      <c r="B35" s="364" t="s">
        <v>58</v>
      </c>
      <c r="C35" s="363"/>
      <c r="D35" s="363" t="s">
        <v>466</v>
      </c>
      <c r="E35" s="376" t="s">
        <v>518</v>
      </c>
      <c r="F35" s="383" t="s">
        <v>139</v>
      </c>
      <c r="G35" s="369" t="s">
        <v>62</v>
      </c>
      <c r="H35" s="377" t="s">
        <v>515</v>
      </c>
      <c r="I35" s="366" t="s">
        <v>517</v>
      </c>
      <c r="J35" s="378">
        <v>60</v>
      </c>
      <c r="K35" s="378">
        <v>10</v>
      </c>
      <c r="L35" s="376">
        <v>600</v>
      </c>
      <c r="M35" s="397" t="s">
        <v>65</v>
      </c>
      <c r="N35" s="397" t="s">
        <v>65</v>
      </c>
      <c r="O35" s="398" t="s">
        <v>470</v>
      </c>
      <c r="P35" s="399">
        <v>600</v>
      </c>
      <c r="Q35" s="399">
        <v>600</v>
      </c>
      <c r="R35" s="408"/>
      <c r="S35" s="60"/>
      <c r="T35" s="402"/>
      <c r="U35" s="60"/>
      <c r="V35" s="60"/>
      <c r="W35" s="60"/>
      <c r="X35" s="60"/>
      <c r="Y35" s="60"/>
      <c r="Z35" s="409"/>
      <c r="AA35" s="409"/>
    </row>
    <row r="36" ht="29.15" customHeight="1" spans="1:27">
      <c r="A36" s="363">
        <v>44</v>
      </c>
      <c r="B36" s="364" t="s">
        <v>58</v>
      </c>
      <c r="C36" s="363"/>
      <c r="D36" s="363" t="s">
        <v>466</v>
      </c>
      <c r="E36" s="384" t="s">
        <v>519</v>
      </c>
      <c r="F36" s="383" t="s">
        <v>139</v>
      </c>
      <c r="G36" s="369" t="s">
        <v>62</v>
      </c>
      <c r="H36" s="377" t="s">
        <v>515</v>
      </c>
      <c r="I36" s="366" t="s">
        <v>517</v>
      </c>
      <c r="J36" s="384">
        <v>200</v>
      </c>
      <c r="K36" s="384">
        <v>5</v>
      </c>
      <c r="L36" s="376">
        <v>1000</v>
      </c>
      <c r="M36" s="397" t="s">
        <v>65</v>
      </c>
      <c r="N36" s="397" t="s">
        <v>65</v>
      </c>
      <c r="O36" s="398" t="s">
        <v>470</v>
      </c>
      <c r="P36" s="399">
        <v>1000</v>
      </c>
      <c r="Q36" s="399">
        <v>1000</v>
      </c>
      <c r="R36" s="408"/>
      <c r="S36" s="60"/>
      <c r="T36" s="402"/>
      <c r="U36" s="60"/>
      <c r="V36" s="60"/>
      <c r="W36" s="60"/>
      <c r="X36" s="60"/>
      <c r="Y36" s="60"/>
      <c r="Z36" s="409"/>
      <c r="AA36" s="409"/>
    </row>
    <row r="37" ht="29.15" customHeight="1" spans="1:27">
      <c r="A37" s="363">
        <v>45</v>
      </c>
      <c r="B37" s="364" t="s">
        <v>58</v>
      </c>
      <c r="C37" s="363"/>
      <c r="D37" s="363" t="s">
        <v>466</v>
      </c>
      <c r="E37" s="384" t="s">
        <v>520</v>
      </c>
      <c r="F37" s="383" t="s">
        <v>139</v>
      </c>
      <c r="G37" s="369" t="s">
        <v>62</v>
      </c>
      <c r="H37" s="377" t="s">
        <v>515</v>
      </c>
      <c r="I37" s="366" t="s">
        <v>125</v>
      </c>
      <c r="J37" s="384">
        <v>300</v>
      </c>
      <c r="K37" s="384">
        <v>2</v>
      </c>
      <c r="L37" s="376">
        <v>600</v>
      </c>
      <c r="M37" s="397" t="s">
        <v>65</v>
      </c>
      <c r="N37" s="397" t="s">
        <v>65</v>
      </c>
      <c r="O37" s="398" t="s">
        <v>470</v>
      </c>
      <c r="P37" s="399">
        <v>600</v>
      </c>
      <c r="Q37" s="399">
        <v>600</v>
      </c>
      <c r="R37" s="408"/>
      <c r="S37" s="60"/>
      <c r="T37" s="402"/>
      <c r="U37" s="60"/>
      <c r="V37" s="60"/>
      <c r="W37" s="60"/>
      <c r="X37" s="60"/>
      <c r="Y37" s="60"/>
      <c r="Z37" s="409"/>
      <c r="AA37" s="409"/>
    </row>
    <row r="38" ht="29.15" customHeight="1" spans="1:27">
      <c r="A38" s="363">
        <v>46</v>
      </c>
      <c r="B38" s="364" t="s">
        <v>58</v>
      </c>
      <c r="C38" s="363"/>
      <c r="D38" s="363" t="s">
        <v>466</v>
      </c>
      <c r="E38" s="384" t="s">
        <v>521</v>
      </c>
      <c r="F38" s="383" t="s">
        <v>139</v>
      </c>
      <c r="G38" s="369" t="s">
        <v>62</v>
      </c>
      <c r="H38" s="377" t="s">
        <v>515</v>
      </c>
      <c r="I38" s="366" t="s">
        <v>125</v>
      </c>
      <c r="J38" s="384">
        <v>40</v>
      </c>
      <c r="K38" s="384">
        <v>2</v>
      </c>
      <c r="L38" s="376">
        <v>80</v>
      </c>
      <c r="M38" s="397" t="s">
        <v>65</v>
      </c>
      <c r="N38" s="397" t="s">
        <v>65</v>
      </c>
      <c r="O38" s="398" t="s">
        <v>470</v>
      </c>
      <c r="P38" s="399">
        <v>80</v>
      </c>
      <c r="Q38" s="399">
        <v>80</v>
      </c>
      <c r="R38" s="408"/>
      <c r="S38" s="60"/>
      <c r="T38" s="402"/>
      <c r="U38" s="60"/>
      <c r="V38" s="60"/>
      <c r="W38" s="60"/>
      <c r="X38" s="60"/>
      <c r="Y38" s="60"/>
      <c r="Z38" s="409"/>
      <c r="AA38" s="409"/>
    </row>
    <row r="39" ht="29.15" customHeight="1" spans="1:27">
      <c r="A39" s="363">
        <v>47</v>
      </c>
      <c r="B39" s="364" t="s">
        <v>58</v>
      </c>
      <c r="C39" s="363"/>
      <c r="D39" s="363" t="s">
        <v>466</v>
      </c>
      <c r="E39" s="384" t="s">
        <v>522</v>
      </c>
      <c r="F39" s="383" t="s">
        <v>139</v>
      </c>
      <c r="G39" s="369" t="s">
        <v>62</v>
      </c>
      <c r="H39" s="377" t="s">
        <v>515</v>
      </c>
      <c r="I39" s="366" t="s">
        <v>77</v>
      </c>
      <c r="J39" s="384">
        <v>100</v>
      </c>
      <c r="K39" s="384">
        <v>3</v>
      </c>
      <c r="L39" s="376">
        <v>300</v>
      </c>
      <c r="M39" s="397" t="s">
        <v>65</v>
      </c>
      <c r="N39" s="397" t="s">
        <v>65</v>
      </c>
      <c r="O39" s="398" t="s">
        <v>470</v>
      </c>
      <c r="P39" s="399">
        <v>300</v>
      </c>
      <c r="Q39" s="399">
        <v>300</v>
      </c>
      <c r="R39" s="408"/>
      <c r="S39" s="60"/>
      <c r="T39" s="402"/>
      <c r="U39" s="60"/>
      <c r="V39" s="60"/>
      <c r="W39" s="60"/>
      <c r="X39" s="60"/>
      <c r="Y39" s="60"/>
      <c r="Z39" s="409"/>
      <c r="AA39" s="409"/>
    </row>
    <row r="40" ht="29.15" customHeight="1" spans="1:27">
      <c r="A40" s="363">
        <v>48</v>
      </c>
      <c r="B40" s="364" t="s">
        <v>58</v>
      </c>
      <c r="C40" s="363"/>
      <c r="D40" s="363" t="s">
        <v>466</v>
      </c>
      <c r="E40" s="384" t="s">
        <v>523</v>
      </c>
      <c r="F40" s="383" t="s">
        <v>139</v>
      </c>
      <c r="G40" s="369" t="s">
        <v>62</v>
      </c>
      <c r="H40" s="377" t="s">
        <v>515</v>
      </c>
      <c r="I40" s="366" t="s">
        <v>125</v>
      </c>
      <c r="J40" s="384">
        <v>60</v>
      </c>
      <c r="K40" s="384">
        <v>4</v>
      </c>
      <c r="L40" s="376">
        <v>240</v>
      </c>
      <c r="M40" s="397" t="s">
        <v>65</v>
      </c>
      <c r="N40" s="397" t="s">
        <v>65</v>
      </c>
      <c r="O40" s="398" t="s">
        <v>470</v>
      </c>
      <c r="P40" s="399">
        <v>240</v>
      </c>
      <c r="Q40" s="399">
        <v>240</v>
      </c>
      <c r="R40" s="408"/>
      <c r="S40" s="60"/>
      <c r="T40" s="402"/>
      <c r="U40" s="60"/>
      <c r="V40" s="60"/>
      <c r="W40" s="60"/>
      <c r="X40" s="60"/>
      <c r="Y40" s="60"/>
      <c r="Z40" s="409"/>
      <c r="AA40" s="409"/>
    </row>
    <row r="41" ht="29.15" customHeight="1" spans="1:27">
      <c r="A41" s="363">
        <v>49</v>
      </c>
      <c r="B41" s="364" t="s">
        <v>58</v>
      </c>
      <c r="C41" s="363"/>
      <c r="D41" s="363" t="s">
        <v>466</v>
      </c>
      <c r="E41" s="384" t="s">
        <v>524</v>
      </c>
      <c r="F41" s="383" t="s">
        <v>139</v>
      </c>
      <c r="G41" s="369" t="s">
        <v>62</v>
      </c>
      <c r="H41" s="377" t="s">
        <v>515</v>
      </c>
      <c r="I41" s="366" t="s">
        <v>125</v>
      </c>
      <c r="J41" s="384">
        <v>80</v>
      </c>
      <c r="K41" s="384">
        <v>4</v>
      </c>
      <c r="L41" s="376">
        <v>320</v>
      </c>
      <c r="M41" s="397" t="s">
        <v>65</v>
      </c>
      <c r="N41" s="397" t="s">
        <v>65</v>
      </c>
      <c r="O41" s="398" t="s">
        <v>470</v>
      </c>
      <c r="P41" s="399">
        <v>320</v>
      </c>
      <c r="Q41" s="399">
        <v>320</v>
      </c>
      <c r="R41" s="408"/>
      <c r="S41" s="60"/>
      <c r="T41" s="402"/>
      <c r="U41" s="60"/>
      <c r="V41" s="60"/>
      <c r="W41" s="60"/>
      <c r="X41" s="60"/>
      <c r="Y41" s="60"/>
      <c r="Z41" s="409"/>
      <c r="AA41" s="409"/>
    </row>
    <row r="42" ht="29.15" customHeight="1" spans="1:27">
      <c r="A42" s="363">
        <v>50</v>
      </c>
      <c r="B42" s="364" t="s">
        <v>58</v>
      </c>
      <c r="C42" s="363"/>
      <c r="D42" s="363" t="s">
        <v>466</v>
      </c>
      <c r="E42" s="384" t="s">
        <v>185</v>
      </c>
      <c r="F42" s="383" t="s">
        <v>139</v>
      </c>
      <c r="G42" s="369" t="s">
        <v>62</v>
      </c>
      <c r="H42" s="377" t="s">
        <v>515</v>
      </c>
      <c r="I42" s="366" t="s">
        <v>125</v>
      </c>
      <c r="J42" s="384">
        <v>100</v>
      </c>
      <c r="K42" s="384">
        <v>20</v>
      </c>
      <c r="L42" s="376">
        <v>2000</v>
      </c>
      <c r="M42" s="397" t="s">
        <v>65</v>
      </c>
      <c r="N42" s="397" t="s">
        <v>65</v>
      </c>
      <c r="O42" s="398" t="s">
        <v>470</v>
      </c>
      <c r="P42" s="399">
        <v>2000</v>
      </c>
      <c r="Q42" s="399">
        <v>2000</v>
      </c>
      <c r="R42" s="408"/>
      <c r="S42" s="60"/>
      <c r="T42" s="402"/>
      <c r="U42" s="60"/>
      <c r="V42" s="60"/>
      <c r="W42" s="60"/>
      <c r="X42" s="60"/>
      <c r="Y42" s="60"/>
      <c r="Z42" s="409"/>
      <c r="AA42" s="409"/>
    </row>
    <row r="43" ht="29.15" customHeight="1" spans="1:27">
      <c r="A43" s="363">
        <v>51</v>
      </c>
      <c r="B43" s="364" t="s">
        <v>58</v>
      </c>
      <c r="C43" s="363"/>
      <c r="D43" s="363" t="s">
        <v>466</v>
      </c>
      <c r="E43" s="384" t="s">
        <v>525</v>
      </c>
      <c r="F43" s="383" t="s">
        <v>139</v>
      </c>
      <c r="G43" s="369" t="s">
        <v>62</v>
      </c>
      <c r="H43" s="377" t="s">
        <v>515</v>
      </c>
      <c r="I43" s="366" t="s">
        <v>125</v>
      </c>
      <c r="J43" s="384">
        <v>400</v>
      </c>
      <c r="K43" s="384">
        <v>2</v>
      </c>
      <c r="L43" s="376">
        <v>800</v>
      </c>
      <c r="M43" s="397" t="s">
        <v>65</v>
      </c>
      <c r="N43" s="397" t="s">
        <v>65</v>
      </c>
      <c r="O43" s="398" t="s">
        <v>470</v>
      </c>
      <c r="P43" s="399">
        <v>800</v>
      </c>
      <c r="Q43" s="399">
        <v>800</v>
      </c>
      <c r="R43" s="408"/>
      <c r="S43" s="60"/>
      <c r="T43" s="402"/>
      <c r="U43" s="60"/>
      <c r="V43" s="60"/>
      <c r="W43" s="60"/>
      <c r="X43" s="60"/>
      <c r="Y43" s="60"/>
      <c r="Z43" s="409"/>
      <c r="AA43" s="409"/>
    </row>
    <row r="44" ht="29.15" customHeight="1" spans="1:27">
      <c r="A44" s="363">
        <v>52</v>
      </c>
      <c r="B44" s="364" t="s">
        <v>58</v>
      </c>
      <c r="C44" s="363"/>
      <c r="D44" s="363" t="s">
        <v>466</v>
      </c>
      <c r="E44" s="384" t="s">
        <v>526</v>
      </c>
      <c r="F44" s="383" t="s">
        <v>139</v>
      </c>
      <c r="G44" s="369" t="s">
        <v>62</v>
      </c>
      <c r="H44" s="377" t="s">
        <v>515</v>
      </c>
      <c r="I44" s="366" t="s">
        <v>75</v>
      </c>
      <c r="J44" s="384">
        <v>50</v>
      </c>
      <c r="K44" s="384">
        <v>4</v>
      </c>
      <c r="L44" s="376">
        <v>200</v>
      </c>
      <c r="M44" s="397" t="s">
        <v>65</v>
      </c>
      <c r="N44" s="397" t="s">
        <v>65</v>
      </c>
      <c r="O44" s="398" t="s">
        <v>470</v>
      </c>
      <c r="P44" s="399">
        <v>200</v>
      </c>
      <c r="Q44" s="399">
        <v>200</v>
      </c>
      <c r="R44" s="408"/>
      <c r="S44" s="60"/>
      <c r="T44" s="402"/>
      <c r="U44" s="60"/>
      <c r="V44" s="60"/>
      <c r="W44" s="60"/>
      <c r="X44" s="60"/>
      <c r="Y44" s="60"/>
      <c r="Z44" s="409"/>
      <c r="AA44" s="409"/>
    </row>
    <row r="45" ht="29.15" customHeight="1" spans="1:27">
      <c r="A45" s="363">
        <v>53</v>
      </c>
      <c r="B45" s="364" t="s">
        <v>58</v>
      </c>
      <c r="C45" s="363"/>
      <c r="D45" s="363" t="s">
        <v>466</v>
      </c>
      <c r="E45" s="384" t="s">
        <v>437</v>
      </c>
      <c r="F45" s="383" t="s">
        <v>139</v>
      </c>
      <c r="G45" s="369" t="s">
        <v>62</v>
      </c>
      <c r="H45" s="377" t="s">
        <v>515</v>
      </c>
      <c r="I45" s="366" t="s">
        <v>125</v>
      </c>
      <c r="J45" s="384">
        <v>50</v>
      </c>
      <c r="K45" s="384">
        <v>20</v>
      </c>
      <c r="L45" s="376">
        <v>1000</v>
      </c>
      <c r="M45" s="397" t="s">
        <v>65</v>
      </c>
      <c r="N45" s="397" t="s">
        <v>65</v>
      </c>
      <c r="O45" s="398" t="s">
        <v>470</v>
      </c>
      <c r="P45" s="399">
        <v>1000</v>
      </c>
      <c r="Q45" s="399">
        <v>1000</v>
      </c>
      <c r="R45" s="408"/>
      <c r="S45" s="60"/>
      <c r="T45" s="402"/>
      <c r="U45" s="60"/>
      <c r="V45" s="60"/>
      <c r="W45" s="60"/>
      <c r="X45" s="60"/>
      <c r="Y45" s="60"/>
      <c r="Z45" s="409"/>
      <c r="AA45" s="409"/>
    </row>
    <row r="46" ht="29.15" customHeight="1" spans="1:27">
      <c r="A46" s="363">
        <v>54</v>
      </c>
      <c r="B46" s="364" t="s">
        <v>58</v>
      </c>
      <c r="C46" s="363"/>
      <c r="D46" s="363" t="s">
        <v>466</v>
      </c>
      <c r="E46" s="384" t="s">
        <v>187</v>
      </c>
      <c r="F46" s="383" t="s">
        <v>139</v>
      </c>
      <c r="G46" s="369" t="s">
        <v>62</v>
      </c>
      <c r="H46" s="377" t="s">
        <v>515</v>
      </c>
      <c r="I46" s="366" t="s">
        <v>527</v>
      </c>
      <c r="J46" s="384">
        <v>30</v>
      </c>
      <c r="K46" s="384">
        <v>20</v>
      </c>
      <c r="L46" s="376">
        <v>600</v>
      </c>
      <c r="M46" s="397" t="s">
        <v>65</v>
      </c>
      <c r="N46" s="397" t="s">
        <v>65</v>
      </c>
      <c r="O46" s="398" t="s">
        <v>470</v>
      </c>
      <c r="P46" s="399">
        <v>600</v>
      </c>
      <c r="Q46" s="399">
        <v>600</v>
      </c>
      <c r="R46" s="408"/>
      <c r="S46" s="60"/>
      <c r="T46" s="402"/>
      <c r="U46" s="60"/>
      <c r="V46" s="60"/>
      <c r="W46" s="60"/>
      <c r="X46" s="60"/>
      <c r="Y46" s="60"/>
      <c r="Z46" s="409"/>
      <c r="AA46" s="409"/>
    </row>
    <row r="47" ht="29.15" customHeight="1" spans="1:27">
      <c r="A47" s="363">
        <v>55</v>
      </c>
      <c r="B47" s="364" t="s">
        <v>58</v>
      </c>
      <c r="C47" s="363"/>
      <c r="D47" s="363" t="s">
        <v>466</v>
      </c>
      <c r="E47" s="384" t="s">
        <v>528</v>
      </c>
      <c r="F47" s="383" t="s">
        <v>139</v>
      </c>
      <c r="G47" s="369" t="s">
        <v>62</v>
      </c>
      <c r="H47" s="377" t="s">
        <v>515</v>
      </c>
      <c r="I47" s="366" t="s">
        <v>527</v>
      </c>
      <c r="J47" s="384">
        <v>20</v>
      </c>
      <c r="K47" s="384">
        <v>20</v>
      </c>
      <c r="L47" s="376">
        <v>400</v>
      </c>
      <c r="M47" s="397" t="s">
        <v>65</v>
      </c>
      <c r="N47" s="397" t="s">
        <v>65</v>
      </c>
      <c r="O47" s="398" t="s">
        <v>470</v>
      </c>
      <c r="P47" s="399">
        <v>400</v>
      </c>
      <c r="Q47" s="399">
        <v>400</v>
      </c>
      <c r="R47" s="408"/>
      <c r="S47" s="60"/>
      <c r="T47" s="402"/>
      <c r="U47" s="60"/>
      <c r="V47" s="60"/>
      <c r="W47" s="60"/>
      <c r="X47" s="60"/>
      <c r="Y47" s="60"/>
      <c r="Z47" s="409"/>
      <c r="AA47" s="409"/>
    </row>
    <row r="48" ht="29.15" customHeight="1" spans="1:27">
      <c r="A48" s="363">
        <v>56</v>
      </c>
      <c r="B48" s="364" t="s">
        <v>58</v>
      </c>
      <c r="C48" s="363"/>
      <c r="D48" s="363" t="s">
        <v>466</v>
      </c>
      <c r="E48" s="385" t="s">
        <v>529</v>
      </c>
      <c r="F48" s="383" t="s">
        <v>139</v>
      </c>
      <c r="G48" s="369" t="s">
        <v>62</v>
      </c>
      <c r="H48" s="377" t="s">
        <v>515</v>
      </c>
      <c r="I48" s="366" t="s">
        <v>190</v>
      </c>
      <c r="J48" s="385">
        <v>30</v>
      </c>
      <c r="K48" s="385">
        <v>50</v>
      </c>
      <c r="L48" s="376">
        <v>1500</v>
      </c>
      <c r="M48" s="397" t="s">
        <v>65</v>
      </c>
      <c r="N48" s="397" t="s">
        <v>65</v>
      </c>
      <c r="O48" s="398" t="s">
        <v>470</v>
      </c>
      <c r="P48" s="399">
        <v>1500</v>
      </c>
      <c r="Q48" s="399">
        <v>1500</v>
      </c>
      <c r="R48" s="408"/>
      <c r="S48" s="60"/>
      <c r="T48" s="402"/>
      <c r="U48" s="60"/>
      <c r="V48" s="60"/>
      <c r="W48" s="60"/>
      <c r="X48" s="60"/>
      <c r="Y48" s="60"/>
      <c r="Z48" s="409"/>
      <c r="AA48" s="409"/>
    </row>
    <row r="49" ht="29.15" customHeight="1" spans="1:27">
      <c r="A49" s="363">
        <v>57</v>
      </c>
      <c r="B49" s="364" t="s">
        <v>58</v>
      </c>
      <c r="C49" s="363"/>
      <c r="D49" s="363" t="s">
        <v>466</v>
      </c>
      <c r="E49" s="386" t="s">
        <v>530</v>
      </c>
      <c r="F49" s="383" t="s">
        <v>139</v>
      </c>
      <c r="G49" s="369" t="s">
        <v>62</v>
      </c>
      <c r="H49" s="377" t="s">
        <v>515</v>
      </c>
      <c r="I49" s="366" t="s">
        <v>77</v>
      </c>
      <c r="J49" s="386">
        <v>10</v>
      </c>
      <c r="K49" s="386">
        <v>60</v>
      </c>
      <c r="L49" s="376">
        <v>600</v>
      </c>
      <c r="M49" s="397" t="s">
        <v>65</v>
      </c>
      <c r="N49" s="397" t="s">
        <v>65</v>
      </c>
      <c r="O49" s="398" t="s">
        <v>470</v>
      </c>
      <c r="P49" s="399">
        <v>600</v>
      </c>
      <c r="Q49" s="399">
        <v>600</v>
      </c>
      <c r="R49" s="408"/>
      <c r="S49" s="60"/>
      <c r="T49" s="402"/>
      <c r="U49" s="60"/>
      <c r="V49" s="60"/>
      <c r="W49" s="60"/>
      <c r="X49" s="60"/>
      <c r="Y49" s="60"/>
      <c r="Z49" s="409"/>
      <c r="AA49" s="409"/>
    </row>
    <row r="50" ht="29.15" customHeight="1" spans="1:27">
      <c r="A50" s="363">
        <v>58</v>
      </c>
      <c r="B50" s="364" t="s">
        <v>58</v>
      </c>
      <c r="C50" s="363"/>
      <c r="D50" s="363" t="s">
        <v>466</v>
      </c>
      <c r="E50" s="386" t="s">
        <v>531</v>
      </c>
      <c r="F50" s="383" t="s">
        <v>139</v>
      </c>
      <c r="G50" s="369" t="s">
        <v>62</v>
      </c>
      <c r="H50" s="377" t="s">
        <v>515</v>
      </c>
      <c r="I50" s="400" t="s">
        <v>75</v>
      </c>
      <c r="J50" s="386">
        <v>15</v>
      </c>
      <c r="K50" s="386">
        <v>30</v>
      </c>
      <c r="L50" s="376">
        <v>450</v>
      </c>
      <c r="M50" s="397" t="s">
        <v>65</v>
      </c>
      <c r="N50" s="397" t="s">
        <v>65</v>
      </c>
      <c r="O50" s="398" t="s">
        <v>470</v>
      </c>
      <c r="P50" s="400">
        <v>450</v>
      </c>
      <c r="Q50" s="400">
        <v>450</v>
      </c>
      <c r="R50" s="408"/>
      <c r="S50" s="60"/>
      <c r="T50" s="402"/>
      <c r="U50" s="60"/>
      <c r="V50" s="60"/>
      <c r="W50" s="60"/>
      <c r="X50" s="60"/>
      <c r="Y50" s="60"/>
      <c r="Z50" s="409"/>
      <c r="AA50" s="409"/>
    </row>
    <row r="51" ht="29.15" customHeight="1" spans="1:27">
      <c r="A51" s="363">
        <v>59</v>
      </c>
      <c r="B51" s="364" t="s">
        <v>58</v>
      </c>
      <c r="C51" s="363"/>
      <c r="D51" s="363" t="s">
        <v>466</v>
      </c>
      <c r="E51" s="387" t="s">
        <v>532</v>
      </c>
      <c r="F51" s="383" t="s">
        <v>139</v>
      </c>
      <c r="G51" s="369" t="s">
        <v>62</v>
      </c>
      <c r="H51" s="377" t="s">
        <v>515</v>
      </c>
      <c r="I51" s="400" t="s">
        <v>125</v>
      </c>
      <c r="J51" s="387">
        <v>30</v>
      </c>
      <c r="K51" s="387">
        <v>10</v>
      </c>
      <c r="L51" s="376">
        <v>300</v>
      </c>
      <c r="M51" s="397" t="s">
        <v>65</v>
      </c>
      <c r="N51" s="397" t="s">
        <v>65</v>
      </c>
      <c r="O51" s="398" t="s">
        <v>470</v>
      </c>
      <c r="P51" s="400">
        <v>300</v>
      </c>
      <c r="Q51" s="400">
        <v>300</v>
      </c>
      <c r="R51" s="408"/>
      <c r="S51" s="60"/>
      <c r="T51" s="402"/>
      <c r="U51" s="60"/>
      <c r="V51" s="60"/>
      <c r="W51" s="60"/>
      <c r="X51" s="60"/>
      <c r="Y51" s="60"/>
      <c r="Z51" s="409"/>
      <c r="AA51" s="409"/>
    </row>
    <row r="52" ht="29.15" customHeight="1" spans="1:27">
      <c r="A52" s="363">
        <v>60</v>
      </c>
      <c r="B52" s="364" t="s">
        <v>58</v>
      </c>
      <c r="C52" s="363"/>
      <c r="D52" s="363" t="s">
        <v>466</v>
      </c>
      <c r="E52" s="387" t="s">
        <v>533</v>
      </c>
      <c r="F52" s="383" t="s">
        <v>139</v>
      </c>
      <c r="G52" s="369" t="s">
        <v>62</v>
      </c>
      <c r="H52" s="377" t="s">
        <v>515</v>
      </c>
      <c r="I52" s="400" t="s">
        <v>125</v>
      </c>
      <c r="J52" s="387">
        <v>120</v>
      </c>
      <c r="K52" s="387">
        <v>4</v>
      </c>
      <c r="L52" s="376">
        <v>480</v>
      </c>
      <c r="M52" s="397" t="s">
        <v>65</v>
      </c>
      <c r="N52" s="397" t="s">
        <v>65</v>
      </c>
      <c r="O52" s="398" t="s">
        <v>470</v>
      </c>
      <c r="P52" s="400">
        <v>480</v>
      </c>
      <c r="Q52" s="400">
        <v>480</v>
      </c>
      <c r="R52" s="408"/>
      <c r="S52" s="60"/>
      <c r="T52" s="402"/>
      <c r="U52" s="60"/>
      <c r="V52" s="60"/>
      <c r="W52" s="60"/>
      <c r="X52" s="60"/>
      <c r="Y52" s="60"/>
      <c r="Z52" s="409"/>
      <c r="AA52" s="409"/>
    </row>
    <row r="53" ht="29.15" customHeight="1" spans="1:27">
      <c r="A53" s="363">
        <v>61</v>
      </c>
      <c r="B53" s="364" t="s">
        <v>58</v>
      </c>
      <c r="C53" s="363"/>
      <c r="D53" s="363" t="s">
        <v>466</v>
      </c>
      <c r="E53" s="388" t="s">
        <v>534</v>
      </c>
      <c r="F53" s="383" t="s">
        <v>139</v>
      </c>
      <c r="G53" s="369" t="s">
        <v>62</v>
      </c>
      <c r="H53" s="377" t="s">
        <v>515</v>
      </c>
      <c r="I53" s="400" t="s">
        <v>125</v>
      </c>
      <c r="J53" s="388">
        <v>100</v>
      </c>
      <c r="K53" s="387">
        <v>10</v>
      </c>
      <c r="L53" s="376">
        <v>1000</v>
      </c>
      <c r="M53" s="397" t="s">
        <v>65</v>
      </c>
      <c r="N53" s="397" t="s">
        <v>65</v>
      </c>
      <c r="O53" s="398" t="s">
        <v>470</v>
      </c>
      <c r="P53" s="400">
        <v>1000</v>
      </c>
      <c r="Q53" s="400">
        <v>1000</v>
      </c>
      <c r="R53" s="408"/>
      <c r="S53" s="60"/>
      <c r="T53" s="402"/>
      <c r="U53" s="60"/>
      <c r="V53" s="60"/>
      <c r="W53" s="60"/>
      <c r="X53" s="60"/>
      <c r="Y53" s="60"/>
      <c r="Z53" s="409"/>
      <c r="AA53" s="409"/>
    </row>
    <row r="54" ht="29.15" customHeight="1" spans="1:27">
      <c r="A54" s="363">
        <v>64</v>
      </c>
      <c r="B54" s="364" t="s">
        <v>58</v>
      </c>
      <c r="C54" s="363"/>
      <c r="D54" s="363" t="s">
        <v>466</v>
      </c>
      <c r="E54" s="365" t="s">
        <v>535</v>
      </c>
      <c r="F54" s="368" t="s">
        <v>139</v>
      </c>
      <c r="G54" s="367" t="s">
        <v>62</v>
      </c>
      <c r="H54" s="366" t="s">
        <v>163</v>
      </c>
      <c r="I54" s="366" t="s">
        <v>290</v>
      </c>
      <c r="J54" s="366">
        <v>20</v>
      </c>
      <c r="K54" s="366">
        <v>100</v>
      </c>
      <c r="L54" s="382">
        <f t="shared" ref="L54:L73" si="2">J54*K54</f>
        <v>2000</v>
      </c>
      <c r="M54" s="397" t="s">
        <v>65</v>
      </c>
      <c r="N54" s="397" t="s">
        <v>65</v>
      </c>
      <c r="O54" s="398" t="s">
        <v>470</v>
      </c>
      <c r="P54" s="399">
        <v>2000</v>
      </c>
      <c r="Q54" s="399">
        <v>2000</v>
      </c>
      <c r="R54" s="408"/>
      <c r="S54" s="60"/>
      <c r="T54" s="402"/>
      <c r="U54" s="60"/>
      <c r="V54" s="60"/>
      <c r="W54" s="60"/>
      <c r="X54" s="60"/>
      <c r="Y54" s="60"/>
      <c r="Z54" s="409"/>
      <c r="AA54" s="409"/>
    </row>
    <row r="55" ht="36" customHeight="1" spans="1:27">
      <c r="A55" s="363">
        <v>65</v>
      </c>
      <c r="B55" s="364" t="s">
        <v>58</v>
      </c>
      <c r="C55" s="363"/>
      <c r="D55" s="363" t="s">
        <v>466</v>
      </c>
      <c r="E55" s="389" t="s">
        <v>138</v>
      </c>
      <c r="F55" s="389" t="s">
        <v>139</v>
      </c>
      <c r="G55" s="389" t="s">
        <v>62</v>
      </c>
      <c r="H55" s="389" t="s">
        <v>536</v>
      </c>
      <c r="I55" s="389" t="s">
        <v>140</v>
      </c>
      <c r="J55" s="389">
        <v>132</v>
      </c>
      <c r="K55" s="389">
        <v>40</v>
      </c>
      <c r="L55" s="382">
        <f t="shared" si="2"/>
        <v>5280</v>
      </c>
      <c r="M55" s="397" t="s">
        <v>65</v>
      </c>
      <c r="N55" s="397" t="s">
        <v>65</v>
      </c>
      <c r="O55" s="398" t="s">
        <v>470</v>
      </c>
      <c r="P55" s="389">
        <v>5280</v>
      </c>
      <c r="Q55" s="389">
        <v>5280</v>
      </c>
      <c r="R55" s="408"/>
      <c r="S55" s="60"/>
      <c r="T55" s="402"/>
      <c r="U55" s="60"/>
      <c r="V55" s="60"/>
      <c r="W55" s="60"/>
      <c r="X55" s="60"/>
      <c r="Y55" s="60"/>
      <c r="Z55" s="409"/>
      <c r="AA55" s="409"/>
    </row>
    <row r="56" ht="29.15" customHeight="1" spans="1:27">
      <c r="A56" s="363">
        <v>66</v>
      </c>
      <c r="B56" s="364" t="s">
        <v>58</v>
      </c>
      <c r="C56" s="363"/>
      <c r="D56" s="363" t="s">
        <v>466</v>
      </c>
      <c r="E56" s="389" t="s">
        <v>141</v>
      </c>
      <c r="F56" s="389" t="s">
        <v>139</v>
      </c>
      <c r="G56" s="389" t="s">
        <v>62</v>
      </c>
      <c r="H56" s="389" t="s">
        <v>537</v>
      </c>
      <c r="I56" s="389" t="s">
        <v>140</v>
      </c>
      <c r="J56" s="389">
        <v>320</v>
      </c>
      <c r="K56" s="389">
        <v>30</v>
      </c>
      <c r="L56" s="382">
        <f t="shared" si="2"/>
        <v>9600</v>
      </c>
      <c r="M56" s="397" t="s">
        <v>65</v>
      </c>
      <c r="N56" s="397" t="s">
        <v>65</v>
      </c>
      <c r="O56" s="398" t="s">
        <v>470</v>
      </c>
      <c r="P56" s="389">
        <v>9600</v>
      </c>
      <c r="Q56" s="389">
        <v>9600</v>
      </c>
      <c r="R56" s="408"/>
      <c r="S56" s="60"/>
      <c r="T56" s="402"/>
      <c r="U56" s="60"/>
      <c r="V56" s="60"/>
      <c r="W56" s="60"/>
      <c r="X56" s="60"/>
      <c r="Y56" s="60"/>
      <c r="Z56" s="409"/>
      <c r="AA56" s="409"/>
    </row>
    <row r="57" ht="29.15" customHeight="1" spans="1:27">
      <c r="A57" s="363">
        <v>67</v>
      </c>
      <c r="B57" s="364" t="s">
        <v>58</v>
      </c>
      <c r="C57" s="363"/>
      <c r="D57" s="363" t="s">
        <v>466</v>
      </c>
      <c r="E57" s="389" t="s">
        <v>142</v>
      </c>
      <c r="F57" s="389" t="s">
        <v>139</v>
      </c>
      <c r="G57" s="389" t="s">
        <v>62</v>
      </c>
      <c r="H57" s="389" t="s">
        <v>142</v>
      </c>
      <c r="I57" s="389" t="s">
        <v>143</v>
      </c>
      <c r="J57" s="389">
        <v>310</v>
      </c>
      <c r="K57" s="389">
        <v>40</v>
      </c>
      <c r="L57" s="382">
        <f t="shared" si="2"/>
        <v>12400</v>
      </c>
      <c r="M57" s="397" t="s">
        <v>65</v>
      </c>
      <c r="N57" s="397" t="s">
        <v>65</v>
      </c>
      <c r="O57" s="398" t="s">
        <v>470</v>
      </c>
      <c r="P57" s="389">
        <v>12400</v>
      </c>
      <c r="Q57" s="389">
        <v>12400</v>
      </c>
      <c r="R57" s="408"/>
      <c r="S57" s="60"/>
      <c r="T57" s="402"/>
      <c r="U57" s="60"/>
      <c r="V57" s="60"/>
      <c r="W57" s="60"/>
      <c r="X57" s="60"/>
      <c r="Y57" s="60"/>
      <c r="Z57" s="409"/>
      <c r="AA57" s="409"/>
    </row>
    <row r="58" ht="29.15" customHeight="1" spans="1:27">
      <c r="A58" s="363">
        <v>68</v>
      </c>
      <c r="B58" s="364" t="s">
        <v>58</v>
      </c>
      <c r="C58" s="363"/>
      <c r="D58" s="363" t="s">
        <v>466</v>
      </c>
      <c r="E58" s="365" t="s">
        <v>156</v>
      </c>
      <c r="F58" s="368" t="s">
        <v>139</v>
      </c>
      <c r="G58" s="367" t="s">
        <v>62</v>
      </c>
      <c r="H58" s="366" t="s">
        <v>538</v>
      </c>
      <c r="I58" s="360" t="s">
        <v>157</v>
      </c>
      <c r="J58" s="366">
        <v>2000</v>
      </c>
      <c r="K58" s="366">
        <v>1</v>
      </c>
      <c r="L58" s="382">
        <f t="shared" si="2"/>
        <v>2000</v>
      </c>
      <c r="M58" s="397" t="s">
        <v>65</v>
      </c>
      <c r="N58" s="397" t="s">
        <v>65</v>
      </c>
      <c r="O58" s="398" t="s">
        <v>470</v>
      </c>
      <c r="P58" s="399">
        <v>2000</v>
      </c>
      <c r="Q58" s="399">
        <v>2000</v>
      </c>
      <c r="R58" s="408"/>
      <c r="S58" s="60"/>
      <c r="T58" s="402"/>
      <c r="U58" s="60"/>
      <c r="V58" s="60"/>
      <c r="W58" s="60"/>
      <c r="X58" s="60"/>
      <c r="Y58" s="60"/>
      <c r="Z58" s="409"/>
      <c r="AA58" s="409"/>
    </row>
    <row r="59" ht="29.15" customHeight="1" spans="1:27">
      <c r="A59" s="363">
        <v>69</v>
      </c>
      <c r="B59" s="364" t="s">
        <v>58</v>
      </c>
      <c r="C59" s="363"/>
      <c r="D59" s="363" t="s">
        <v>466</v>
      </c>
      <c r="E59" s="365" t="s">
        <v>539</v>
      </c>
      <c r="F59" s="389" t="s">
        <v>139</v>
      </c>
      <c r="G59" s="367" t="s">
        <v>62</v>
      </c>
      <c r="H59" s="366" t="s">
        <v>540</v>
      </c>
      <c r="I59" s="366" t="s">
        <v>290</v>
      </c>
      <c r="J59" s="366">
        <v>60</v>
      </c>
      <c r="K59" s="366">
        <v>500</v>
      </c>
      <c r="L59" s="382">
        <f t="shared" si="2"/>
        <v>30000</v>
      </c>
      <c r="M59" s="397" t="s">
        <v>65</v>
      </c>
      <c r="N59" s="397" t="s">
        <v>65</v>
      </c>
      <c r="O59" s="398" t="s">
        <v>470</v>
      </c>
      <c r="P59" s="399">
        <v>30000</v>
      </c>
      <c r="Q59" s="399">
        <v>30000</v>
      </c>
      <c r="R59" s="408"/>
      <c r="S59" s="60"/>
      <c r="T59" s="402"/>
      <c r="U59" s="60"/>
      <c r="V59" s="60"/>
      <c r="W59" s="60"/>
      <c r="X59" s="60"/>
      <c r="Y59" s="60"/>
      <c r="Z59" s="409"/>
      <c r="AA59" s="409"/>
    </row>
    <row r="60" ht="29.15" customHeight="1" spans="1:27">
      <c r="A60" s="363">
        <v>70</v>
      </c>
      <c r="B60" s="364" t="s">
        <v>58</v>
      </c>
      <c r="C60" s="363"/>
      <c r="D60" s="363" t="s">
        <v>466</v>
      </c>
      <c r="E60" s="365" t="s">
        <v>541</v>
      </c>
      <c r="F60" s="368" t="s">
        <v>139</v>
      </c>
      <c r="G60" s="367" t="s">
        <v>62</v>
      </c>
      <c r="H60" s="366" t="s">
        <v>542</v>
      </c>
      <c r="I60" s="360" t="s">
        <v>157</v>
      </c>
      <c r="J60" s="366">
        <v>2000</v>
      </c>
      <c r="K60" s="366">
        <v>1</v>
      </c>
      <c r="L60" s="382">
        <f t="shared" si="2"/>
        <v>2000</v>
      </c>
      <c r="M60" s="397" t="s">
        <v>65</v>
      </c>
      <c r="N60" s="397" t="s">
        <v>65</v>
      </c>
      <c r="O60" s="398" t="s">
        <v>470</v>
      </c>
      <c r="P60" s="399">
        <v>2000</v>
      </c>
      <c r="Q60" s="399">
        <v>2000</v>
      </c>
      <c r="R60" s="408"/>
      <c r="S60" s="60"/>
      <c r="T60" s="402"/>
      <c r="U60" s="60"/>
      <c r="V60" s="60"/>
      <c r="W60" s="60"/>
      <c r="X60" s="60"/>
      <c r="Y60" s="60"/>
      <c r="Z60" s="409"/>
      <c r="AA60" s="409"/>
    </row>
    <row r="61" ht="29.15" customHeight="1" spans="1:27">
      <c r="A61" s="363">
        <v>71</v>
      </c>
      <c r="B61" s="364" t="s">
        <v>58</v>
      </c>
      <c r="C61" s="363"/>
      <c r="D61" s="363" t="s">
        <v>466</v>
      </c>
      <c r="E61" s="365" t="s">
        <v>543</v>
      </c>
      <c r="F61" s="368" t="s">
        <v>544</v>
      </c>
      <c r="G61" s="368" t="s">
        <v>62</v>
      </c>
      <c r="H61" s="375" t="s">
        <v>545</v>
      </c>
      <c r="I61" s="366" t="s">
        <v>125</v>
      </c>
      <c r="J61" s="366">
        <v>20</v>
      </c>
      <c r="K61" s="366">
        <v>20</v>
      </c>
      <c r="L61" s="382">
        <f t="shared" si="2"/>
        <v>400</v>
      </c>
      <c r="M61" s="397" t="s">
        <v>65</v>
      </c>
      <c r="N61" s="397" t="s">
        <v>65</v>
      </c>
      <c r="O61" s="398" t="s">
        <v>470</v>
      </c>
      <c r="P61" s="399">
        <v>400</v>
      </c>
      <c r="Q61" s="399">
        <v>400</v>
      </c>
      <c r="R61" s="408"/>
      <c r="S61" s="60"/>
      <c r="T61" s="402"/>
      <c r="U61" s="60"/>
      <c r="V61" s="60"/>
      <c r="W61" s="60"/>
      <c r="X61" s="60"/>
      <c r="Y61" s="60"/>
      <c r="Z61" s="409"/>
      <c r="AA61" s="409"/>
    </row>
    <row r="62" ht="29.15" customHeight="1" spans="1:27">
      <c r="A62" s="363">
        <v>72</v>
      </c>
      <c r="B62" s="364" t="s">
        <v>58</v>
      </c>
      <c r="C62" s="363"/>
      <c r="D62" s="363" t="s">
        <v>466</v>
      </c>
      <c r="E62" s="365" t="s">
        <v>546</v>
      </c>
      <c r="F62" s="368" t="s">
        <v>544</v>
      </c>
      <c r="G62" s="368" t="s">
        <v>62</v>
      </c>
      <c r="H62" s="375" t="s">
        <v>546</v>
      </c>
      <c r="I62" s="366" t="s">
        <v>125</v>
      </c>
      <c r="J62" s="366">
        <v>5</v>
      </c>
      <c r="K62" s="366">
        <v>40</v>
      </c>
      <c r="L62" s="382">
        <f t="shared" si="2"/>
        <v>200</v>
      </c>
      <c r="M62" s="397" t="s">
        <v>65</v>
      </c>
      <c r="N62" s="397" t="s">
        <v>65</v>
      </c>
      <c r="O62" s="398" t="s">
        <v>470</v>
      </c>
      <c r="P62" s="399">
        <v>200</v>
      </c>
      <c r="Q62" s="399">
        <v>200</v>
      </c>
      <c r="R62" s="408"/>
      <c r="S62" s="60"/>
      <c r="T62" s="402"/>
      <c r="U62" s="60"/>
      <c r="V62" s="60"/>
      <c r="W62" s="60"/>
      <c r="X62" s="60"/>
      <c r="Y62" s="60"/>
      <c r="Z62" s="409"/>
      <c r="AA62" s="409"/>
    </row>
    <row r="63" ht="29.15" customHeight="1" spans="1:27">
      <c r="A63" s="363">
        <v>75</v>
      </c>
      <c r="B63" s="364" t="s">
        <v>58</v>
      </c>
      <c r="C63" s="363"/>
      <c r="D63" s="363" t="s">
        <v>466</v>
      </c>
      <c r="E63" s="365" t="s">
        <v>547</v>
      </c>
      <c r="F63" s="372" t="s">
        <v>544</v>
      </c>
      <c r="G63" s="368" t="s">
        <v>62</v>
      </c>
      <c r="H63" s="375" t="s">
        <v>548</v>
      </c>
      <c r="I63" s="366" t="s">
        <v>125</v>
      </c>
      <c r="J63" s="366">
        <v>8</v>
      </c>
      <c r="K63" s="366">
        <v>400</v>
      </c>
      <c r="L63" s="382">
        <f t="shared" si="2"/>
        <v>3200</v>
      </c>
      <c r="M63" s="397" t="s">
        <v>65</v>
      </c>
      <c r="N63" s="397" t="s">
        <v>65</v>
      </c>
      <c r="O63" s="398" t="s">
        <v>470</v>
      </c>
      <c r="P63" s="399">
        <v>3200</v>
      </c>
      <c r="Q63" s="399">
        <v>3200</v>
      </c>
      <c r="R63" s="408"/>
      <c r="S63" s="60"/>
      <c r="T63" s="402"/>
      <c r="U63" s="60"/>
      <c r="V63" s="60"/>
      <c r="W63" s="60"/>
      <c r="X63" s="60"/>
      <c r="Y63" s="60"/>
      <c r="Z63" s="409"/>
      <c r="AA63" s="409"/>
    </row>
    <row r="64" ht="29.15" customHeight="1" spans="1:27">
      <c r="A64" s="363">
        <v>76</v>
      </c>
      <c r="B64" s="364" t="s">
        <v>58</v>
      </c>
      <c r="C64" s="363"/>
      <c r="D64" s="363" t="s">
        <v>466</v>
      </c>
      <c r="E64" s="390" t="s">
        <v>549</v>
      </c>
      <c r="F64" s="372" t="s">
        <v>544</v>
      </c>
      <c r="G64" s="368" t="s">
        <v>62</v>
      </c>
      <c r="H64" s="378" t="s">
        <v>550</v>
      </c>
      <c r="I64" s="378" t="s">
        <v>105</v>
      </c>
      <c r="J64" s="378">
        <v>0.5</v>
      </c>
      <c r="K64" s="378">
        <v>800</v>
      </c>
      <c r="L64" s="382">
        <f t="shared" si="2"/>
        <v>400</v>
      </c>
      <c r="M64" s="397" t="s">
        <v>65</v>
      </c>
      <c r="N64" s="397" t="s">
        <v>65</v>
      </c>
      <c r="O64" s="398" t="s">
        <v>470</v>
      </c>
      <c r="P64" s="400">
        <v>400</v>
      </c>
      <c r="Q64" s="400">
        <v>400</v>
      </c>
      <c r="R64" s="408"/>
      <c r="S64" s="60"/>
      <c r="T64" s="402"/>
      <c r="U64" s="60"/>
      <c r="V64" s="60"/>
      <c r="W64" s="60"/>
      <c r="X64" s="60"/>
      <c r="Y64" s="60"/>
      <c r="Z64" s="409"/>
      <c r="AA64" s="409"/>
    </row>
    <row r="65" ht="29.15" customHeight="1" spans="1:27">
      <c r="A65" s="363">
        <v>77</v>
      </c>
      <c r="B65" s="364" t="s">
        <v>58</v>
      </c>
      <c r="C65" s="363"/>
      <c r="D65" s="363" t="s">
        <v>466</v>
      </c>
      <c r="E65" s="390" t="s">
        <v>549</v>
      </c>
      <c r="F65" s="372" t="s">
        <v>544</v>
      </c>
      <c r="G65" s="368" t="s">
        <v>62</v>
      </c>
      <c r="H65" s="378" t="s">
        <v>551</v>
      </c>
      <c r="I65" s="378" t="s">
        <v>105</v>
      </c>
      <c r="J65" s="378">
        <v>0.5</v>
      </c>
      <c r="K65" s="378">
        <v>600</v>
      </c>
      <c r="L65" s="382">
        <f t="shared" si="2"/>
        <v>300</v>
      </c>
      <c r="M65" s="397" t="s">
        <v>65</v>
      </c>
      <c r="N65" s="397" t="s">
        <v>65</v>
      </c>
      <c r="O65" s="398" t="s">
        <v>470</v>
      </c>
      <c r="P65" s="400">
        <v>300</v>
      </c>
      <c r="Q65" s="400">
        <v>300</v>
      </c>
      <c r="R65" s="408"/>
      <c r="S65" s="60"/>
      <c r="T65" s="402"/>
      <c r="U65" s="60"/>
      <c r="V65" s="60"/>
      <c r="W65" s="60"/>
      <c r="X65" s="60"/>
      <c r="Y65" s="60"/>
      <c r="Z65" s="409"/>
      <c r="AA65" s="409"/>
    </row>
    <row r="66" ht="29.15" customHeight="1" spans="1:27">
      <c r="A66" s="363">
        <v>78</v>
      </c>
      <c r="B66" s="364" t="s">
        <v>58</v>
      </c>
      <c r="C66" s="363"/>
      <c r="D66" s="363" t="s">
        <v>466</v>
      </c>
      <c r="E66" s="390" t="s">
        <v>552</v>
      </c>
      <c r="F66" s="372" t="s">
        <v>544</v>
      </c>
      <c r="G66" s="368" t="s">
        <v>62</v>
      </c>
      <c r="H66" s="378" t="s">
        <v>553</v>
      </c>
      <c r="I66" s="378" t="s">
        <v>105</v>
      </c>
      <c r="J66" s="378">
        <v>5</v>
      </c>
      <c r="K66" s="378">
        <v>400</v>
      </c>
      <c r="L66" s="382">
        <f t="shared" si="2"/>
        <v>2000</v>
      </c>
      <c r="M66" s="397" t="s">
        <v>65</v>
      </c>
      <c r="N66" s="397" t="s">
        <v>65</v>
      </c>
      <c r="O66" s="398" t="s">
        <v>470</v>
      </c>
      <c r="P66" s="400">
        <v>2000</v>
      </c>
      <c r="Q66" s="400">
        <v>2000</v>
      </c>
      <c r="R66" s="408"/>
      <c r="S66" s="60"/>
      <c r="T66" s="402"/>
      <c r="U66" s="60"/>
      <c r="V66" s="60"/>
      <c r="W66" s="60"/>
      <c r="X66" s="60"/>
      <c r="Y66" s="60"/>
      <c r="Z66" s="409"/>
      <c r="AA66" s="409"/>
    </row>
    <row r="67" ht="29.15" customHeight="1" spans="1:27">
      <c r="A67" s="363">
        <v>79</v>
      </c>
      <c r="B67" s="364" t="s">
        <v>58</v>
      </c>
      <c r="C67" s="363"/>
      <c r="D67" s="363" t="s">
        <v>466</v>
      </c>
      <c r="E67" s="389" t="s">
        <v>554</v>
      </c>
      <c r="F67" s="368" t="s">
        <v>555</v>
      </c>
      <c r="G67" s="389" t="s">
        <v>62</v>
      </c>
      <c r="H67" s="389" t="s">
        <v>556</v>
      </c>
      <c r="I67" s="389" t="s">
        <v>213</v>
      </c>
      <c r="J67" s="389">
        <v>300</v>
      </c>
      <c r="K67" s="389">
        <v>10</v>
      </c>
      <c r="L67" s="382">
        <f t="shared" si="2"/>
        <v>3000</v>
      </c>
      <c r="M67" s="397" t="s">
        <v>65</v>
      </c>
      <c r="N67" s="397" t="s">
        <v>65</v>
      </c>
      <c r="O67" s="398" t="s">
        <v>470</v>
      </c>
      <c r="P67" s="389">
        <v>3000</v>
      </c>
      <c r="Q67" s="389">
        <v>3000</v>
      </c>
      <c r="R67" s="408"/>
      <c r="S67" s="60"/>
      <c r="T67" s="402"/>
      <c r="U67" s="60"/>
      <c r="V67" s="60"/>
      <c r="W67" s="60"/>
      <c r="X67" s="60"/>
      <c r="Y67" s="60"/>
      <c r="Z67" s="409"/>
      <c r="AA67" s="409"/>
    </row>
    <row r="68" ht="29.15" customHeight="1" spans="1:27">
      <c r="A68" s="363">
        <v>80</v>
      </c>
      <c r="B68" s="364" t="s">
        <v>58</v>
      </c>
      <c r="C68" s="363"/>
      <c r="D68" s="363" t="s">
        <v>466</v>
      </c>
      <c r="E68" s="389" t="s">
        <v>557</v>
      </c>
      <c r="F68" s="368" t="s">
        <v>555</v>
      </c>
      <c r="G68" s="389" t="s">
        <v>62</v>
      </c>
      <c r="H68" s="389" t="s">
        <v>145</v>
      </c>
      <c r="I68" s="389" t="s">
        <v>143</v>
      </c>
      <c r="J68" s="389">
        <v>200</v>
      </c>
      <c r="K68" s="389">
        <v>30</v>
      </c>
      <c r="L68" s="382">
        <f t="shared" si="2"/>
        <v>6000</v>
      </c>
      <c r="M68" s="397" t="s">
        <v>65</v>
      </c>
      <c r="N68" s="397" t="s">
        <v>65</v>
      </c>
      <c r="O68" s="398" t="s">
        <v>470</v>
      </c>
      <c r="P68" s="389">
        <v>6000</v>
      </c>
      <c r="Q68" s="389">
        <v>6000</v>
      </c>
      <c r="R68" s="408"/>
      <c r="S68" s="60"/>
      <c r="T68" s="402"/>
      <c r="U68" s="60"/>
      <c r="V68" s="60"/>
      <c r="W68" s="60"/>
      <c r="X68" s="60"/>
      <c r="Y68" s="60"/>
      <c r="Z68" s="409"/>
      <c r="AA68" s="409"/>
    </row>
    <row r="69" ht="29.15" customHeight="1" spans="1:27">
      <c r="A69" s="363">
        <v>81</v>
      </c>
      <c r="B69" s="364" t="s">
        <v>58</v>
      </c>
      <c r="C69" s="363"/>
      <c r="D69" s="363" t="s">
        <v>466</v>
      </c>
      <c r="E69" s="368" t="s">
        <v>214</v>
      </c>
      <c r="F69" s="368" t="s">
        <v>558</v>
      </c>
      <c r="G69" s="368" t="s">
        <v>62</v>
      </c>
      <c r="H69" s="368" t="s">
        <v>559</v>
      </c>
      <c r="I69" s="378" t="s">
        <v>125</v>
      </c>
      <c r="J69" s="378">
        <v>60</v>
      </c>
      <c r="K69" s="378">
        <v>40</v>
      </c>
      <c r="L69" s="382">
        <f t="shared" si="2"/>
        <v>2400</v>
      </c>
      <c r="M69" s="397" t="s">
        <v>65</v>
      </c>
      <c r="N69" s="397" t="s">
        <v>65</v>
      </c>
      <c r="O69" s="398" t="s">
        <v>470</v>
      </c>
      <c r="P69" s="400">
        <v>2400</v>
      </c>
      <c r="Q69" s="400">
        <v>2400</v>
      </c>
      <c r="R69" s="408"/>
      <c r="S69" s="60"/>
      <c r="T69" s="402"/>
      <c r="U69" s="60"/>
      <c r="V69" s="60"/>
      <c r="W69" s="60"/>
      <c r="X69" s="60"/>
      <c r="Y69" s="60"/>
      <c r="Z69" s="409"/>
      <c r="AA69" s="409"/>
    </row>
    <row r="70" ht="29.15" customHeight="1" spans="1:27">
      <c r="A70" s="363">
        <v>82</v>
      </c>
      <c r="B70" s="364" t="s">
        <v>58</v>
      </c>
      <c r="C70" s="363"/>
      <c r="D70" s="363" t="s">
        <v>466</v>
      </c>
      <c r="E70" s="368" t="s">
        <v>215</v>
      </c>
      <c r="F70" s="368" t="s">
        <v>560</v>
      </c>
      <c r="G70" s="368" t="s">
        <v>62</v>
      </c>
      <c r="H70" s="368" t="s">
        <v>561</v>
      </c>
      <c r="I70" s="400" t="s">
        <v>216</v>
      </c>
      <c r="J70" s="359">
        <v>10</v>
      </c>
      <c r="K70" s="400">
        <v>100</v>
      </c>
      <c r="L70" s="382">
        <f t="shared" si="2"/>
        <v>1000</v>
      </c>
      <c r="M70" s="397" t="s">
        <v>65</v>
      </c>
      <c r="N70" s="397" t="s">
        <v>65</v>
      </c>
      <c r="O70" s="398" t="s">
        <v>470</v>
      </c>
      <c r="P70" s="400">
        <v>1000</v>
      </c>
      <c r="Q70" s="400">
        <v>1000</v>
      </c>
      <c r="R70" s="408"/>
      <c r="S70" s="60"/>
      <c r="T70" s="402"/>
      <c r="U70" s="60"/>
      <c r="V70" s="60"/>
      <c r="W70" s="60"/>
      <c r="X70" s="60"/>
      <c r="Y70" s="60"/>
      <c r="Z70" s="409"/>
      <c r="AA70" s="409"/>
    </row>
    <row r="71" ht="29.15" customHeight="1" spans="1:27">
      <c r="A71" s="363">
        <v>83</v>
      </c>
      <c r="B71" s="364" t="s">
        <v>58</v>
      </c>
      <c r="C71" s="363"/>
      <c r="D71" s="363" t="s">
        <v>466</v>
      </c>
      <c r="E71" s="365" t="s">
        <v>562</v>
      </c>
      <c r="F71" s="368" t="s">
        <v>563</v>
      </c>
      <c r="G71" s="367" t="s">
        <v>62</v>
      </c>
      <c r="H71" s="366" t="s">
        <v>564</v>
      </c>
      <c r="I71" s="366" t="s">
        <v>213</v>
      </c>
      <c r="J71" s="366">
        <v>10000</v>
      </c>
      <c r="K71" s="366">
        <v>1</v>
      </c>
      <c r="L71" s="382">
        <f t="shared" si="2"/>
        <v>10000</v>
      </c>
      <c r="M71" s="397" t="s">
        <v>65</v>
      </c>
      <c r="N71" s="397" t="s">
        <v>65</v>
      </c>
      <c r="O71" s="398" t="s">
        <v>470</v>
      </c>
      <c r="P71" s="399">
        <v>10000</v>
      </c>
      <c r="Q71" s="399">
        <v>10000</v>
      </c>
      <c r="R71" s="408"/>
      <c r="S71" s="60"/>
      <c r="T71" s="402"/>
      <c r="U71" s="60"/>
      <c r="V71" s="60"/>
      <c r="W71" s="60"/>
      <c r="X71" s="60"/>
      <c r="Y71" s="60"/>
      <c r="Z71" s="409"/>
      <c r="AA71" s="409"/>
    </row>
    <row r="72" ht="29.15" customHeight="1" spans="1:27">
      <c r="A72" s="363">
        <v>84</v>
      </c>
      <c r="B72" s="364" t="s">
        <v>58</v>
      </c>
      <c r="C72" s="363"/>
      <c r="D72" s="363" t="s">
        <v>466</v>
      </c>
      <c r="E72" s="360" t="s">
        <v>565</v>
      </c>
      <c r="F72" s="360" t="s">
        <v>170</v>
      </c>
      <c r="G72" s="360" t="s">
        <v>174</v>
      </c>
      <c r="H72" s="360" t="s">
        <v>566</v>
      </c>
      <c r="I72" s="360" t="s">
        <v>178</v>
      </c>
      <c r="J72" s="392">
        <v>1000</v>
      </c>
      <c r="K72" s="360">
        <v>3</v>
      </c>
      <c r="L72" s="382">
        <f t="shared" ref="L72:L79" si="3">J72*K72</f>
        <v>3000</v>
      </c>
      <c r="M72" s="397" t="s">
        <v>65</v>
      </c>
      <c r="N72" s="397" t="s">
        <v>65</v>
      </c>
      <c r="O72" s="398" t="s">
        <v>470</v>
      </c>
      <c r="P72" s="400">
        <v>3000</v>
      </c>
      <c r="Q72" s="400">
        <v>3000</v>
      </c>
      <c r="R72" s="408"/>
      <c r="S72" s="60"/>
      <c r="T72" s="402"/>
      <c r="U72" s="60"/>
      <c r="V72" s="60"/>
      <c r="W72" s="60"/>
      <c r="X72" s="60"/>
      <c r="Y72" s="60"/>
      <c r="Z72" s="409"/>
      <c r="AA72" s="409"/>
    </row>
    <row r="73" ht="29.15" customHeight="1" spans="1:27">
      <c r="A73" s="363">
        <v>85</v>
      </c>
      <c r="B73" s="364" t="s">
        <v>58</v>
      </c>
      <c r="C73" s="363"/>
      <c r="D73" s="363" t="s">
        <v>466</v>
      </c>
      <c r="E73" s="360" t="s">
        <v>567</v>
      </c>
      <c r="F73" s="360" t="s">
        <v>170</v>
      </c>
      <c r="G73" s="360" t="s">
        <v>174</v>
      </c>
      <c r="H73" s="360" t="s">
        <v>174</v>
      </c>
      <c r="I73" s="413" t="s">
        <v>160</v>
      </c>
      <c r="J73" s="392">
        <v>60</v>
      </c>
      <c r="K73" s="360">
        <v>1000</v>
      </c>
      <c r="L73" s="382"/>
      <c r="M73" s="397" t="s">
        <v>65</v>
      </c>
      <c r="N73" s="397" t="s">
        <v>65</v>
      </c>
      <c r="O73" s="398" t="s">
        <v>470</v>
      </c>
      <c r="P73" s="400"/>
      <c r="Q73" s="400"/>
      <c r="R73" s="408"/>
      <c r="S73" s="60"/>
      <c r="T73" s="402"/>
      <c r="U73" s="60"/>
      <c r="V73" s="60"/>
      <c r="W73" s="60"/>
      <c r="X73" s="60"/>
      <c r="Y73" s="60"/>
      <c r="Z73" s="409"/>
      <c r="AA73" s="409"/>
    </row>
    <row r="74" ht="29.15" customHeight="1" spans="1:27">
      <c r="A74" s="363">
        <v>86</v>
      </c>
      <c r="B74" s="364" t="s">
        <v>58</v>
      </c>
      <c r="C74" s="363"/>
      <c r="D74" s="363" t="s">
        <v>466</v>
      </c>
      <c r="E74" s="365" t="s">
        <v>336</v>
      </c>
      <c r="F74" s="381" t="s">
        <v>568</v>
      </c>
      <c r="G74" s="367" t="s">
        <v>174</v>
      </c>
      <c r="H74" s="411" t="s">
        <v>569</v>
      </c>
      <c r="I74" s="381" t="s">
        <v>290</v>
      </c>
      <c r="J74" s="381">
        <v>28</v>
      </c>
      <c r="K74" s="381">
        <v>400</v>
      </c>
      <c r="L74" s="382">
        <f t="shared" si="3"/>
        <v>11200</v>
      </c>
      <c r="M74" s="397" t="s">
        <v>65</v>
      </c>
      <c r="N74" s="397" t="s">
        <v>65</v>
      </c>
      <c r="O74" s="398" t="s">
        <v>470</v>
      </c>
      <c r="P74" s="399">
        <v>11200</v>
      </c>
      <c r="Q74" s="399">
        <v>11200</v>
      </c>
      <c r="R74" s="408"/>
      <c r="S74" s="60"/>
      <c r="T74" s="402"/>
      <c r="U74" s="60"/>
      <c r="V74" s="60"/>
      <c r="W74" s="60"/>
      <c r="X74" s="60"/>
      <c r="Y74" s="60"/>
      <c r="Z74" s="409"/>
      <c r="AA74" s="409"/>
    </row>
    <row r="75" ht="42" customHeight="1" spans="1:27">
      <c r="A75" s="363">
        <v>87</v>
      </c>
      <c r="B75" s="364" t="s">
        <v>58</v>
      </c>
      <c r="C75" s="363"/>
      <c r="D75" s="363" t="s">
        <v>466</v>
      </c>
      <c r="E75" s="365" t="s">
        <v>336</v>
      </c>
      <c r="F75" s="381" t="s">
        <v>568</v>
      </c>
      <c r="G75" s="367" t="s">
        <v>174</v>
      </c>
      <c r="H75" s="365" t="s">
        <v>570</v>
      </c>
      <c r="I75" s="381" t="s">
        <v>571</v>
      </c>
      <c r="J75" s="381">
        <v>13</v>
      </c>
      <c r="K75" s="381">
        <v>1400</v>
      </c>
      <c r="L75" s="382">
        <f t="shared" si="3"/>
        <v>18200</v>
      </c>
      <c r="M75" s="397" t="s">
        <v>65</v>
      </c>
      <c r="N75" s="397" t="s">
        <v>65</v>
      </c>
      <c r="O75" s="398" t="s">
        <v>470</v>
      </c>
      <c r="P75" s="399">
        <v>18200</v>
      </c>
      <c r="Q75" s="399">
        <v>18200</v>
      </c>
      <c r="R75" s="408"/>
      <c r="S75" s="60"/>
      <c r="T75" s="402"/>
      <c r="U75" s="60"/>
      <c r="V75" s="60"/>
      <c r="W75" s="60"/>
      <c r="X75" s="60"/>
      <c r="Y75" s="60"/>
      <c r="Z75" s="409"/>
      <c r="AA75" s="409"/>
    </row>
    <row r="76" ht="29.15" customHeight="1" spans="1:27">
      <c r="A76" s="363">
        <v>88</v>
      </c>
      <c r="B76" s="364" t="s">
        <v>58</v>
      </c>
      <c r="C76" s="363"/>
      <c r="D76" s="363" t="s">
        <v>466</v>
      </c>
      <c r="E76" s="365" t="s">
        <v>174</v>
      </c>
      <c r="F76" s="366" t="s">
        <v>568</v>
      </c>
      <c r="G76" s="367" t="s">
        <v>174</v>
      </c>
      <c r="H76" s="366" t="s">
        <v>572</v>
      </c>
      <c r="I76" s="366" t="s">
        <v>251</v>
      </c>
      <c r="J76" s="366">
        <v>200</v>
      </c>
      <c r="K76" s="366">
        <v>150</v>
      </c>
      <c r="L76" s="382">
        <f t="shared" si="3"/>
        <v>30000</v>
      </c>
      <c r="M76" s="397" t="s">
        <v>65</v>
      </c>
      <c r="N76" s="397" t="s">
        <v>65</v>
      </c>
      <c r="O76" s="398" t="s">
        <v>470</v>
      </c>
      <c r="P76" s="399">
        <v>30000</v>
      </c>
      <c r="Q76" s="399">
        <v>30000</v>
      </c>
      <c r="R76" s="408"/>
      <c r="S76" s="60"/>
      <c r="T76" s="402"/>
      <c r="U76" s="60"/>
      <c r="V76" s="60"/>
      <c r="W76" s="60"/>
      <c r="X76" s="60"/>
      <c r="Y76" s="60"/>
      <c r="Z76" s="409"/>
      <c r="AA76" s="409"/>
    </row>
    <row r="77" ht="29.15" customHeight="1" spans="1:27">
      <c r="A77" s="363">
        <v>89</v>
      </c>
      <c r="B77" s="364" t="s">
        <v>58</v>
      </c>
      <c r="C77" s="363"/>
      <c r="D77" s="363" t="s">
        <v>466</v>
      </c>
      <c r="E77" s="365" t="s">
        <v>336</v>
      </c>
      <c r="F77" s="381" t="s">
        <v>573</v>
      </c>
      <c r="G77" s="367" t="s">
        <v>174</v>
      </c>
      <c r="H77" s="365" t="s">
        <v>574</v>
      </c>
      <c r="I77" s="366" t="s">
        <v>114</v>
      </c>
      <c r="J77" s="381">
        <v>15000</v>
      </c>
      <c r="K77" s="381">
        <v>1</v>
      </c>
      <c r="L77" s="382">
        <f t="shared" si="3"/>
        <v>15000</v>
      </c>
      <c r="M77" s="397" t="s">
        <v>65</v>
      </c>
      <c r="N77" s="397" t="s">
        <v>65</v>
      </c>
      <c r="O77" s="398" t="s">
        <v>470</v>
      </c>
      <c r="P77" s="399">
        <v>15000</v>
      </c>
      <c r="Q77" s="399">
        <v>15000</v>
      </c>
      <c r="R77" s="408"/>
      <c r="S77" s="60"/>
      <c r="T77" s="402"/>
      <c r="U77" s="60"/>
      <c r="V77" s="60"/>
      <c r="W77" s="60"/>
      <c r="X77" s="60"/>
      <c r="Y77" s="60"/>
      <c r="Z77" s="409"/>
      <c r="AA77" s="409"/>
    </row>
    <row r="78" ht="29.15" customHeight="1" spans="1:27">
      <c r="A78" s="363">
        <v>90</v>
      </c>
      <c r="B78" s="364" t="s">
        <v>58</v>
      </c>
      <c r="C78" s="363"/>
      <c r="D78" s="363" t="s">
        <v>466</v>
      </c>
      <c r="E78" s="365" t="s">
        <v>575</v>
      </c>
      <c r="F78" s="368" t="s">
        <v>576</v>
      </c>
      <c r="G78" s="367" t="s">
        <v>94</v>
      </c>
      <c r="H78" s="366" t="s">
        <v>577</v>
      </c>
      <c r="I78" s="366" t="s">
        <v>571</v>
      </c>
      <c r="J78" s="366">
        <v>80</v>
      </c>
      <c r="K78" s="366">
        <v>300</v>
      </c>
      <c r="L78" s="382">
        <f t="shared" si="3"/>
        <v>24000</v>
      </c>
      <c r="M78" s="397" t="s">
        <v>65</v>
      </c>
      <c r="N78" s="397" t="s">
        <v>65</v>
      </c>
      <c r="O78" s="398" t="s">
        <v>470</v>
      </c>
      <c r="P78" s="399">
        <v>24000</v>
      </c>
      <c r="Q78" s="399">
        <v>24000</v>
      </c>
      <c r="R78" s="414"/>
      <c r="S78" s="60"/>
      <c r="T78" s="402"/>
      <c r="U78" s="60"/>
      <c r="V78" s="60"/>
      <c r="W78" s="60"/>
      <c r="X78" s="60"/>
      <c r="Y78" s="60"/>
      <c r="Z78" s="409"/>
      <c r="AA78" s="409"/>
    </row>
    <row r="79" ht="29.15" customHeight="1" spans="1:27">
      <c r="A79" s="363">
        <v>91</v>
      </c>
      <c r="B79" s="364" t="s">
        <v>58</v>
      </c>
      <c r="C79" s="363"/>
      <c r="D79" s="363" t="s">
        <v>466</v>
      </c>
      <c r="E79" s="400" t="s">
        <v>578</v>
      </c>
      <c r="F79" s="352" t="s">
        <v>494</v>
      </c>
      <c r="G79" s="368" t="s">
        <v>62</v>
      </c>
      <c r="H79" s="400" t="s">
        <v>579</v>
      </c>
      <c r="I79" s="400" t="s">
        <v>64</v>
      </c>
      <c r="J79" s="400">
        <v>500</v>
      </c>
      <c r="K79" s="412">
        <v>24</v>
      </c>
      <c r="L79" s="382">
        <f t="shared" si="3"/>
        <v>12000</v>
      </c>
      <c r="M79" s="397" t="s">
        <v>65</v>
      </c>
      <c r="N79" s="397" t="s">
        <v>65</v>
      </c>
      <c r="O79" s="398" t="s">
        <v>470</v>
      </c>
      <c r="P79" s="60">
        <v>12000</v>
      </c>
      <c r="Q79" s="60">
        <v>12000</v>
      </c>
      <c r="R79" s="63"/>
      <c r="S79" s="60"/>
      <c r="T79" s="402"/>
      <c r="U79" s="60"/>
      <c r="V79" s="60"/>
      <c r="W79" s="60"/>
      <c r="X79" s="60"/>
      <c r="Y79" s="60"/>
      <c r="Z79" s="409"/>
      <c r="AA79" s="409"/>
    </row>
    <row r="80" ht="29.15" customHeight="1" spans="1:27">
      <c r="A80" s="402"/>
      <c r="B80" s="402"/>
      <c r="C80" s="402"/>
      <c r="D80" s="61"/>
      <c r="E80" s="412"/>
      <c r="F80" s="412"/>
      <c r="G80" s="412"/>
      <c r="H80" s="412"/>
      <c r="I80" s="412"/>
      <c r="J80" s="412"/>
      <c r="K80" s="412"/>
      <c r="L80" s="63"/>
      <c r="M80" s="60"/>
      <c r="N80" s="61"/>
      <c r="O80" s="62"/>
      <c r="P80" s="63"/>
      <c r="Q80" s="63"/>
      <c r="R80" s="63"/>
      <c r="S80" s="60"/>
      <c r="T80" s="402"/>
      <c r="U80" s="60"/>
      <c r="V80" s="60"/>
      <c r="W80" s="60"/>
      <c r="X80" s="60"/>
      <c r="Y80" s="60"/>
      <c r="Z80" s="409"/>
      <c r="AA80" s="409"/>
    </row>
    <row r="81" ht="29.15" customHeight="1" spans="1:27">
      <c r="A81" s="402"/>
      <c r="B81" s="402"/>
      <c r="C81" s="402"/>
      <c r="D81" s="61"/>
      <c r="E81" s="412"/>
      <c r="F81" s="412"/>
      <c r="G81" s="412"/>
      <c r="H81" s="412"/>
      <c r="I81" s="412"/>
      <c r="J81" s="412"/>
      <c r="K81" s="412"/>
      <c r="L81" s="63"/>
      <c r="M81" s="60"/>
      <c r="N81" s="61"/>
      <c r="O81" s="62"/>
      <c r="P81" s="63"/>
      <c r="Q81" s="63"/>
      <c r="R81" s="63"/>
      <c r="S81" s="60"/>
      <c r="T81" s="402"/>
      <c r="U81" s="60"/>
      <c r="V81" s="60"/>
      <c r="W81" s="60"/>
      <c r="X81" s="60"/>
      <c r="Y81" s="60"/>
      <c r="Z81" s="409"/>
      <c r="AA81" s="409"/>
    </row>
    <row r="82" ht="29.15" customHeight="1" spans="1:27">
      <c r="A82" s="402"/>
      <c r="B82" s="402"/>
      <c r="C82" s="402"/>
      <c r="D82" s="61"/>
      <c r="E82" s="412"/>
      <c r="F82" s="412"/>
      <c r="G82" s="412"/>
      <c r="H82" s="412"/>
      <c r="I82" s="412"/>
      <c r="J82" s="412"/>
      <c r="K82" s="412"/>
      <c r="L82" s="63"/>
      <c r="M82" s="60"/>
      <c r="N82" s="61"/>
      <c r="O82" s="62"/>
      <c r="P82" s="63"/>
      <c r="Q82" s="63"/>
      <c r="R82" s="63"/>
      <c r="S82" s="60"/>
      <c r="T82" s="402"/>
      <c r="U82" s="60"/>
      <c r="V82" s="60"/>
      <c r="W82" s="60"/>
      <c r="X82" s="60"/>
      <c r="Y82" s="60"/>
      <c r="Z82" s="409"/>
      <c r="AA82" s="409"/>
    </row>
    <row r="83" ht="29.15" customHeight="1" spans="1:27">
      <c r="A83" s="402"/>
      <c r="B83" s="402"/>
      <c r="C83" s="402"/>
      <c r="D83" s="61"/>
      <c r="E83" s="412"/>
      <c r="F83" s="412"/>
      <c r="G83" s="412"/>
      <c r="H83" s="412"/>
      <c r="I83" s="412"/>
      <c r="J83" s="412"/>
      <c r="K83" s="412"/>
      <c r="L83" s="63"/>
      <c r="M83" s="60"/>
      <c r="N83" s="61"/>
      <c r="O83" s="62"/>
      <c r="P83" s="63"/>
      <c r="Q83" s="63"/>
      <c r="R83" s="63"/>
      <c r="S83" s="60"/>
      <c r="T83" s="402"/>
      <c r="U83" s="60"/>
      <c r="V83" s="60"/>
      <c r="W83" s="60"/>
      <c r="X83" s="60"/>
      <c r="Y83" s="60"/>
      <c r="Z83" s="409"/>
      <c r="AA83" s="409"/>
    </row>
    <row r="84" ht="29.15" customHeight="1" spans="1:27">
      <c r="A84" s="402"/>
      <c r="B84" s="402"/>
      <c r="C84" s="402"/>
      <c r="D84" s="61"/>
      <c r="E84" s="412"/>
      <c r="F84" s="412"/>
      <c r="G84" s="412"/>
      <c r="H84" s="412"/>
      <c r="I84" s="412"/>
      <c r="J84" s="412"/>
      <c r="K84" s="412"/>
      <c r="L84" s="63"/>
      <c r="M84" s="60"/>
      <c r="N84" s="61"/>
      <c r="O84" s="62"/>
      <c r="P84" s="63"/>
      <c r="Q84" s="63"/>
      <c r="R84" s="63"/>
      <c r="S84" s="60"/>
      <c r="T84" s="402"/>
      <c r="U84" s="60"/>
      <c r="V84" s="60"/>
      <c r="W84" s="60"/>
      <c r="X84" s="60"/>
      <c r="Y84" s="60"/>
      <c r="Z84" s="409"/>
      <c r="AA84" s="409"/>
    </row>
    <row r="85" ht="29.15" customHeight="1" spans="1:27">
      <c r="A85" s="402"/>
      <c r="B85" s="402"/>
      <c r="C85" s="402"/>
      <c r="D85" s="61"/>
      <c r="E85" s="412"/>
      <c r="F85" s="412"/>
      <c r="G85" s="412"/>
      <c r="H85" s="412"/>
      <c r="I85" s="412"/>
      <c r="J85" s="412"/>
      <c r="K85" s="412"/>
      <c r="L85" s="63"/>
      <c r="M85" s="60"/>
      <c r="N85" s="61"/>
      <c r="O85" s="62"/>
      <c r="P85" s="63"/>
      <c r="Q85" s="63"/>
      <c r="R85" s="63"/>
      <c r="S85" s="60"/>
      <c r="T85" s="402"/>
      <c r="U85" s="60"/>
      <c r="V85" s="60"/>
      <c r="W85" s="60"/>
      <c r="X85" s="60"/>
      <c r="Y85" s="60"/>
      <c r="Z85" s="409"/>
      <c r="AA85" s="409"/>
    </row>
    <row r="86" ht="29.15" customHeight="1" spans="1:27">
      <c r="A86" s="402"/>
      <c r="B86" s="402"/>
      <c r="C86" s="402"/>
      <c r="D86" s="61"/>
      <c r="E86" s="412"/>
      <c r="F86" s="412"/>
      <c r="G86" s="412"/>
      <c r="H86" s="412"/>
      <c r="I86" s="412"/>
      <c r="J86" s="412"/>
      <c r="K86" s="412"/>
      <c r="L86" s="63"/>
      <c r="M86" s="60"/>
      <c r="N86" s="61"/>
      <c r="O86" s="62"/>
      <c r="P86" s="63"/>
      <c r="Q86" s="63"/>
      <c r="R86" s="63"/>
      <c r="S86" s="60"/>
      <c r="T86" s="402"/>
      <c r="U86" s="60"/>
      <c r="V86" s="60"/>
      <c r="W86" s="60"/>
      <c r="X86" s="60"/>
      <c r="Y86" s="60"/>
      <c r="Z86" s="409"/>
      <c r="AA86" s="409"/>
    </row>
    <row r="87" ht="29.15" customHeight="1" spans="1:27">
      <c r="A87" s="402"/>
      <c r="B87" s="402"/>
      <c r="C87" s="402"/>
      <c r="D87" s="61"/>
      <c r="E87" s="60"/>
      <c r="F87" s="60"/>
      <c r="G87" s="60"/>
      <c r="H87" s="61"/>
      <c r="I87" s="60"/>
      <c r="J87" s="402"/>
      <c r="K87" s="60"/>
      <c r="L87" s="63"/>
      <c r="M87" s="60"/>
      <c r="N87" s="61"/>
      <c r="O87" s="62"/>
      <c r="P87" s="63"/>
      <c r="Q87" s="63"/>
      <c r="R87" s="63"/>
      <c r="S87" s="60"/>
      <c r="T87" s="402"/>
      <c r="U87" s="60"/>
      <c r="V87" s="60"/>
      <c r="W87" s="60"/>
      <c r="X87" s="60"/>
      <c r="Y87" s="60"/>
      <c r="Z87" s="409"/>
      <c r="AA87" s="409"/>
    </row>
    <row r="88" spans="1:27">
      <c r="A88" s="402"/>
      <c r="B88" s="402"/>
      <c r="C88" s="402"/>
      <c r="D88" s="61"/>
      <c r="E88" s="60"/>
      <c r="F88" s="60"/>
      <c r="G88" s="60"/>
      <c r="H88" s="61"/>
      <c r="I88" s="60"/>
      <c r="J88" s="402"/>
      <c r="K88" s="60"/>
      <c r="L88" s="63"/>
      <c r="M88" s="60"/>
      <c r="N88" s="61"/>
      <c r="O88" s="62"/>
      <c r="P88" s="63"/>
      <c r="Q88" s="63"/>
      <c r="R88" s="63"/>
      <c r="S88" s="60"/>
      <c r="T88" s="402"/>
      <c r="U88" s="60"/>
      <c r="V88" s="60"/>
      <c r="W88" s="60"/>
      <c r="X88" s="60"/>
      <c r="Y88" s="60"/>
      <c r="Z88" s="409"/>
      <c r="AA88" s="409"/>
    </row>
    <row r="89" spans="1:27">
      <c r="A89" s="402"/>
      <c r="B89" s="402"/>
      <c r="C89" s="402"/>
      <c r="D89" s="61"/>
      <c r="E89" s="60"/>
      <c r="F89" s="60"/>
      <c r="G89" s="60"/>
      <c r="H89" s="61"/>
      <c r="I89" s="60"/>
      <c r="J89" s="402"/>
      <c r="K89" s="60"/>
      <c r="L89" s="63"/>
      <c r="M89" s="60"/>
      <c r="N89" s="61"/>
      <c r="O89" s="62"/>
      <c r="P89" s="63"/>
      <c r="Q89" s="63"/>
      <c r="R89" s="63"/>
      <c r="S89" s="60"/>
      <c r="T89" s="402"/>
      <c r="U89" s="60"/>
      <c r="V89" s="60"/>
      <c r="W89" s="60"/>
      <c r="X89" s="60"/>
      <c r="Y89" s="60"/>
      <c r="Z89" s="409"/>
      <c r="AA89" s="409"/>
    </row>
    <row r="90" spans="1:27">
      <c r="A90" s="402"/>
      <c r="B90" s="402"/>
      <c r="C90" s="402"/>
      <c r="D90" s="61"/>
      <c r="E90" s="60"/>
      <c r="F90" s="60"/>
      <c r="G90" s="60"/>
      <c r="H90" s="61"/>
      <c r="I90" s="60"/>
      <c r="J90" s="402"/>
      <c r="K90" s="60"/>
      <c r="L90" s="63"/>
      <c r="M90" s="60"/>
      <c r="N90" s="61"/>
      <c r="O90" s="62"/>
      <c r="P90" s="63"/>
      <c r="Q90" s="63"/>
      <c r="R90" s="63"/>
      <c r="S90" s="60"/>
      <c r="T90" s="402"/>
      <c r="U90" s="60"/>
      <c r="V90" s="60"/>
      <c r="W90" s="60"/>
      <c r="X90" s="60"/>
      <c r="Y90" s="60"/>
      <c r="Z90" s="409"/>
      <c r="AA90" s="409"/>
    </row>
    <row r="91" spans="1:27">
      <c r="A91" s="402"/>
      <c r="B91" s="402"/>
      <c r="C91" s="402"/>
      <c r="D91" s="61"/>
      <c r="E91" s="60"/>
      <c r="F91" s="60"/>
      <c r="G91" s="60"/>
      <c r="H91" s="61"/>
      <c r="I91" s="60"/>
      <c r="J91" s="402"/>
      <c r="K91" s="60"/>
      <c r="L91" s="63"/>
      <c r="M91" s="60"/>
      <c r="N91" s="61"/>
      <c r="O91" s="62"/>
      <c r="P91" s="63"/>
      <c r="Q91" s="63"/>
      <c r="R91" s="63"/>
      <c r="S91" s="60"/>
      <c r="T91" s="402"/>
      <c r="U91" s="60"/>
      <c r="V91" s="60"/>
      <c r="W91" s="60"/>
      <c r="X91" s="60"/>
      <c r="Y91" s="60"/>
      <c r="Z91" s="409"/>
      <c r="AA91" s="409"/>
    </row>
    <row r="92" spans="1:27">
      <c r="A92" s="402"/>
      <c r="B92" s="402"/>
      <c r="C92" s="402"/>
      <c r="D92" s="61"/>
      <c r="E92" s="60"/>
      <c r="F92" s="60"/>
      <c r="G92" s="60"/>
      <c r="H92" s="61"/>
      <c r="I92" s="60"/>
      <c r="J92" s="402"/>
      <c r="K92" s="60"/>
      <c r="L92" s="63"/>
      <c r="M92" s="60"/>
      <c r="N92" s="61"/>
      <c r="O92" s="62"/>
      <c r="P92" s="63"/>
      <c r="Q92" s="63"/>
      <c r="R92" s="63"/>
      <c r="S92" s="60"/>
      <c r="T92" s="402"/>
      <c r="U92" s="60"/>
      <c r="V92" s="60"/>
      <c r="W92" s="60"/>
      <c r="X92" s="60"/>
      <c r="Y92" s="60"/>
      <c r="Z92" s="409"/>
      <c r="AA92" s="409"/>
    </row>
    <row r="93" spans="1:27">
      <c r="A93" s="402"/>
      <c r="B93" s="402"/>
      <c r="C93" s="402"/>
      <c r="D93" s="61"/>
      <c r="E93" s="60"/>
      <c r="F93" s="60"/>
      <c r="G93" s="60"/>
      <c r="H93" s="61"/>
      <c r="I93" s="60"/>
      <c r="J93" s="402"/>
      <c r="K93" s="60"/>
      <c r="L93" s="63"/>
      <c r="M93" s="60"/>
      <c r="N93" s="61"/>
      <c r="O93" s="62"/>
      <c r="P93" s="63"/>
      <c r="Q93" s="63"/>
      <c r="R93" s="63"/>
      <c r="S93" s="60"/>
      <c r="T93" s="402"/>
      <c r="U93" s="60"/>
      <c r="V93" s="60"/>
      <c r="W93" s="60"/>
      <c r="X93" s="60"/>
      <c r="Y93" s="60"/>
      <c r="Z93" s="409"/>
      <c r="AA93" s="409"/>
    </row>
    <row r="94" spans="1:27">
      <c r="A94" s="402"/>
      <c r="B94" s="402"/>
      <c r="C94" s="402"/>
      <c r="D94" s="61"/>
      <c r="E94" s="60"/>
      <c r="F94" s="60"/>
      <c r="G94" s="60"/>
      <c r="H94" s="61"/>
      <c r="I94" s="60"/>
      <c r="J94" s="402"/>
      <c r="K94" s="60"/>
      <c r="L94" s="63"/>
      <c r="M94" s="60"/>
      <c r="N94" s="61"/>
      <c r="O94" s="62"/>
      <c r="P94" s="63"/>
      <c r="Q94" s="63"/>
      <c r="R94" s="63"/>
      <c r="S94" s="60"/>
      <c r="T94" s="402"/>
      <c r="U94" s="60"/>
      <c r="V94" s="60"/>
      <c r="W94" s="60"/>
      <c r="X94" s="60"/>
      <c r="Y94" s="60"/>
      <c r="Z94" s="409"/>
      <c r="AA94" s="409"/>
    </row>
    <row r="95" spans="1:27">
      <c r="A95" s="402"/>
      <c r="B95" s="402"/>
      <c r="C95" s="402"/>
      <c r="D95" s="61"/>
      <c r="E95" s="60"/>
      <c r="F95" s="60"/>
      <c r="G95" s="60"/>
      <c r="H95" s="61"/>
      <c r="I95" s="60"/>
      <c r="J95" s="402"/>
      <c r="K95" s="60"/>
      <c r="L95" s="63"/>
      <c r="M95" s="60"/>
      <c r="N95" s="61"/>
      <c r="O95" s="62"/>
      <c r="P95" s="63"/>
      <c r="Q95" s="63"/>
      <c r="R95" s="63"/>
      <c r="S95" s="60"/>
      <c r="T95" s="402"/>
      <c r="U95" s="60"/>
      <c r="V95" s="60"/>
      <c r="W95" s="60"/>
      <c r="X95" s="60"/>
      <c r="Y95" s="60"/>
      <c r="Z95" s="409"/>
      <c r="AA95" s="409"/>
    </row>
    <row r="96" spans="1:27">
      <c r="A96" s="402"/>
      <c r="B96" s="402"/>
      <c r="C96" s="402"/>
      <c r="D96" s="61"/>
      <c r="E96" s="60"/>
      <c r="F96" s="60"/>
      <c r="G96" s="60"/>
      <c r="H96" s="61"/>
      <c r="I96" s="60"/>
      <c r="J96" s="402"/>
      <c r="K96" s="60"/>
      <c r="L96" s="63"/>
      <c r="M96" s="60"/>
      <c r="N96" s="61"/>
      <c r="O96" s="62"/>
      <c r="P96" s="63"/>
      <c r="Q96" s="63"/>
      <c r="R96" s="63"/>
      <c r="S96" s="60"/>
      <c r="T96" s="402"/>
      <c r="U96" s="60"/>
      <c r="V96" s="60"/>
      <c r="W96" s="60"/>
      <c r="X96" s="60"/>
      <c r="Y96" s="60"/>
      <c r="Z96" s="409"/>
      <c r="AA96" s="409"/>
    </row>
    <row r="97" spans="1:27">
      <c r="A97" s="402"/>
      <c r="B97" s="402"/>
      <c r="C97" s="402"/>
      <c r="D97" s="61"/>
      <c r="E97" s="60"/>
      <c r="F97" s="60"/>
      <c r="G97" s="60"/>
      <c r="H97" s="61"/>
      <c r="I97" s="60"/>
      <c r="J97" s="402"/>
      <c r="K97" s="60"/>
      <c r="L97" s="63"/>
      <c r="M97" s="60"/>
      <c r="N97" s="61"/>
      <c r="O97" s="62"/>
      <c r="P97" s="63"/>
      <c r="Q97" s="63"/>
      <c r="R97" s="63"/>
      <c r="S97" s="60"/>
      <c r="T97" s="402"/>
      <c r="U97" s="60"/>
      <c r="V97" s="60"/>
      <c r="W97" s="60"/>
      <c r="X97" s="60"/>
      <c r="Y97" s="60"/>
      <c r="Z97" s="409"/>
      <c r="AA97" s="409"/>
    </row>
    <row r="98" spans="1:27">
      <c r="A98" s="402"/>
      <c r="B98" s="402"/>
      <c r="C98" s="402"/>
      <c r="D98" s="61"/>
      <c r="E98" s="60"/>
      <c r="F98" s="60"/>
      <c r="G98" s="60"/>
      <c r="H98" s="61"/>
      <c r="I98" s="60"/>
      <c r="J98" s="402"/>
      <c r="K98" s="60"/>
      <c r="L98" s="63"/>
      <c r="M98" s="60"/>
      <c r="N98" s="61"/>
      <c r="O98" s="62"/>
      <c r="P98" s="63"/>
      <c r="Q98" s="63"/>
      <c r="R98" s="63"/>
      <c r="S98" s="60"/>
      <c r="T98" s="402"/>
      <c r="U98" s="60"/>
      <c r="V98" s="60"/>
      <c r="W98" s="60"/>
      <c r="X98" s="60"/>
      <c r="Y98" s="60"/>
      <c r="Z98" s="409"/>
      <c r="AA98" s="409"/>
    </row>
    <row r="99" spans="1:27">
      <c r="A99" s="402"/>
      <c r="B99" s="402"/>
      <c r="C99" s="402"/>
      <c r="D99" s="61"/>
      <c r="E99" s="60"/>
      <c r="F99" s="60"/>
      <c r="G99" s="60"/>
      <c r="H99" s="61"/>
      <c r="I99" s="60"/>
      <c r="J99" s="402"/>
      <c r="K99" s="60"/>
      <c r="L99" s="63"/>
      <c r="M99" s="60"/>
      <c r="N99" s="61"/>
      <c r="O99" s="62"/>
      <c r="P99" s="63"/>
      <c r="Q99" s="63"/>
      <c r="R99" s="63"/>
      <c r="S99" s="60"/>
      <c r="T99" s="402"/>
      <c r="U99" s="60"/>
      <c r="V99" s="60"/>
      <c r="W99" s="60"/>
      <c r="X99" s="60"/>
      <c r="Y99" s="60"/>
      <c r="Z99" s="409"/>
      <c r="AA99" s="409"/>
    </row>
    <row r="100" spans="1:27">
      <c r="A100" s="402"/>
      <c r="B100" s="402"/>
      <c r="C100" s="402"/>
      <c r="D100" s="61"/>
      <c r="E100" s="60"/>
      <c r="F100" s="60"/>
      <c r="G100" s="60"/>
      <c r="H100" s="61"/>
      <c r="I100" s="60"/>
      <c r="J100" s="402"/>
      <c r="K100" s="60"/>
      <c r="L100" s="63"/>
      <c r="M100" s="60"/>
      <c r="N100" s="61"/>
      <c r="O100" s="62"/>
      <c r="P100" s="63"/>
      <c r="Q100" s="63"/>
      <c r="R100" s="63"/>
      <c r="S100" s="60"/>
      <c r="T100" s="402"/>
      <c r="U100" s="60"/>
      <c r="V100" s="60"/>
      <c r="W100" s="60"/>
      <c r="X100" s="60"/>
      <c r="Y100" s="60"/>
      <c r="Z100" s="409"/>
      <c r="AA100" s="409"/>
    </row>
    <row r="101" spans="1:27">
      <c r="A101" s="402"/>
      <c r="B101" s="402"/>
      <c r="C101" s="402"/>
      <c r="D101" s="61"/>
      <c r="E101" s="60"/>
      <c r="F101" s="60"/>
      <c r="G101" s="60"/>
      <c r="H101" s="61"/>
      <c r="I101" s="60"/>
      <c r="J101" s="402"/>
      <c r="K101" s="60"/>
      <c r="L101" s="63"/>
      <c r="M101" s="60"/>
      <c r="N101" s="61"/>
      <c r="O101" s="62"/>
      <c r="P101" s="63"/>
      <c r="Q101" s="63"/>
      <c r="R101" s="63"/>
      <c r="S101" s="60"/>
      <c r="T101" s="402"/>
      <c r="U101" s="60"/>
      <c r="V101" s="60"/>
      <c r="W101" s="60"/>
      <c r="X101" s="60"/>
      <c r="Y101" s="60"/>
      <c r="Z101" s="409"/>
      <c r="AA101" s="409"/>
    </row>
    <row r="102" spans="1:27">
      <c r="A102" s="402"/>
      <c r="B102" s="402"/>
      <c r="C102" s="402"/>
      <c r="D102" s="61"/>
      <c r="E102" s="60"/>
      <c r="F102" s="60"/>
      <c r="G102" s="60"/>
      <c r="H102" s="61"/>
      <c r="I102" s="60"/>
      <c r="J102" s="402"/>
      <c r="K102" s="60"/>
      <c r="L102" s="63"/>
      <c r="M102" s="60"/>
      <c r="N102" s="61"/>
      <c r="O102" s="62"/>
      <c r="P102" s="63"/>
      <c r="Q102" s="63"/>
      <c r="R102" s="63"/>
      <c r="S102" s="60"/>
      <c r="T102" s="402"/>
      <c r="U102" s="60"/>
      <c r="V102" s="60"/>
      <c r="W102" s="60"/>
      <c r="X102" s="60"/>
      <c r="Y102" s="60"/>
      <c r="Z102" s="409"/>
      <c r="AA102" s="409"/>
    </row>
    <row r="103" spans="1:27">
      <c r="A103" s="402"/>
      <c r="B103" s="402"/>
      <c r="C103" s="402"/>
      <c r="D103" s="61"/>
      <c r="E103" s="60"/>
      <c r="F103" s="60"/>
      <c r="G103" s="60"/>
      <c r="H103" s="61"/>
      <c r="I103" s="60"/>
      <c r="J103" s="402"/>
      <c r="K103" s="60"/>
      <c r="L103" s="63"/>
      <c r="M103" s="60"/>
      <c r="N103" s="61"/>
      <c r="O103" s="62"/>
      <c r="P103" s="63"/>
      <c r="Q103" s="63"/>
      <c r="R103" s="63"/>
      <c r="S103" s="60"/>
      <c r="T103" s="402"/>
      <c r="U103" s="60"/>
      <c r="V103" s="60"/>
      <c r="W103" s="60"/>
      <c r="X103" s="60"/>
      <c r="Y103" s="60"/>
      <c r="Z103" s="409"/>
      <c r="AA103" s="409"/>
    </row>
    <row r="104" spans="1:27">
      <c r="A104" s="402"/>
      <c r="B104" s="402"/>
      <c r="C104" s="402"/>
      <c r="D104" s="61"/>
      <c r="E104" s="60"/>
      <c r="F104" s="60"/>
      <c r="G104" s="60"/>
      <c r="H104" s="61"/>
      <c r="I104" s="60"/>
      <c r="J104" s="402"/>
      <c r="K104" s="60"/>
      <c r="L104" s="63"/>
      <c r="M104" s="60"/>
      <c r="N104" s="61"/>
      <c r="O104" s="62"/>
      <c r="P104" s="63"/>
      <c r="Q104" s="63"/>
      <c r="R104" s="63"/>
      <c r="S104" s="60"/>
      <c r="T104" s="402"/>
      <c r="U104" s="60"/>
      <c r="V104" s="60"/>
      <c r="W104" s="60"/>
      <c r="X104" s="60"/>
      <c r="Y104" s="60"/>
      <c r="Z104" s="409"/>
      <c r="AA104" s="409"/>
    </row>
    <row r="105" spans="1:27">
      <c r="A105" s="402"/>
      <c r="B105" s="402"/>
      <c r="C105" s="402"/>
      <c r="D105" s="61"/>
      <c r="E105" s="60"/>
      <c r="F105" s="60"/>
      <c r="G105" s="60"/>
      <c r="H105" s="61"/>
      <c r="I105" s="60"/>
      <c r="J105" s="402"/>
      <c r="K105" s="60"/>
      <c r="L105" s="63"/>
      <c r="M105" s="60"/>
      <c r="N105" s="61"/>
      <c r="O105" s="62"/>
      <c r="P105" s="63"/>
      <c r="Q105" s="63"/>
      <c r="R105" s="63"/>
      <c r="S105" s="60"/>
      <c r="T105" s="402"/>
      <c r="U105" s="60"/>
      <c r="V105" s="60"/>
      <c r="W105" s="60"/>
      <c r="X105" s="60"/>
      <c r="Y105" s="60"/>
      <c r="Z105" s="409"/>
      <c r="AA105" s="409"/>
    </row>
    <row r="106" spans="1:27">
      <c r="A106" s="402"/>
      <c r="B106" s="402"/>
      <c r="C106" s="402"/>
      <c r="D106" s="61"/>
      <c r="E106" s="60"/>
      <c r="F106" s="60"/>
      <c r="G106" s="60"/>
      <c r="H106" s="61"/>
      <c r="I106" s="60"/>
      <c r="J106" s="402"/>
      <c r="K106" s="60"/>
      <c r="L106" s="63"/>
      <c r="M106" s="60"/>
      <c r="N106" s="61"/>
      <c r="O106" s="62"/>
      <c r="P106" s="63"/>
      <c r="Q106" s="63"/>
      <c r="R106" s="63"/>
      <c r="S106" s="60"/>
      <c r="T106" s="402"/>
      <c r="U106" s="60"/>
      <c r="V106" s="60"/>
      <c r="W106" s="60"/>
      <c r="X106" s="60"/>
      <c r="Y106" s="60"/>
      <c r="Z106" s="409"/>
      <c r="AA106" s="409"/>
    </row>
    <row r="107" spans="1:27">
      <c r="A107" s="402"/>
      <c r="B107" s="402"/>
      <c r="C107" s="402"/>
      <c r="D107" s="61"/>
      <c r="E107" s="60"/>
      <c r="F107" s="60"/>
      <c r="G107" s="60"/>
      <c r="H107" s="61"/>
      <c r="I107" s="60"/>
      <c r="J107" s="402"/>
      <c r="K107" s="60"/>
      <c r="L107" s="63"/>
      <c r="M107" s="60"/>
      <c r="N107" s="61"/>
      <c r="O107" s="62"/>
      <c r="P107" s="63"/>
      <c r="Q107" s="63"/>
      <c r="R107" s="63"/>
      <c r="S107" s="60"/>
      <c r="T107" s="402"/>
      <c r="U107" s="60"/>
      <c r="V107" s="60"/>
      <c r="W107" s="60"/>
      <c r="X107" s="60"/>
      <c r="Y107" s="60"/>
      <c r="Z107" s="409"/>
      <c r="AA107" s="409"/>
    </row>
    <row r="108" spans="1:27">
      <c r="A108" s="402"/>
      <c r="B108" s="402"/>
      <c r="C108" s="402"/>
      <c r="D108" s="61"/>
      <c r="E108" s="60"/>
      <c r="F108" s="60"/>
      <c r="G108" s="60"/>
      <c r="H108" s="61"/>
      <c r="I108" s="60"/>
      <c r="J108" s="402"/>
      <c r="K108" s="60"/>
      <c r="L108" s="63"/>
      <c r="M108" s="60"/>
      <c r="N108" s="61"/>
      <c r="O108" s="62"/>
      <c r="P108" s="63"/>
      <c r="Q108" s="63"/>
      <c r="R108" s="63"/>
      <c r="S108" s="60"/>
      <c r="T108" s="402"/>
      <c r="U108" s="60"/>
      <c r="V108" s="60"/>
      <c r="W108" s="60"/>
      <c r="X108" s="60"/>
      <c r="Y108" s="60"/>
      <c r="Z108" s="409"/>
      <c r="AA108" s="409"/>
    </row>
    <row r="109" spans="1:27">
      <c r="A109" s="402"/>
      <c r="B109" s="402"/>
      <c r="C109" s="402"/>
      <c r="D109" s="61"/>
      <c r="E109" s="60"/>
      <c r="F109" s="60"/>
      <c r="G109" s="60"/>
      <c r="H109" s="61"/>
      <c r="I109" s="60"/>
      <c r="J109" s="402"/>
      <c r="K109" s="60"/>
      <c r="L109" s="63"/>
      <c r="M109" s="60"/>
      <c r="N109" s="61"/>
      <c r="O109" s="62"/>
      <c r="P109" s="63"/>
      <c r="Q109" s="63"/>
      <c r="R109" s="63"/>
      <c r="S109" s="60"/>
      <c r="T109" s="402"/>
      <c r="U109" s="60"/>
      <c r="V109" s="60"/>
      <c r="W109" s="60"/>
      <c r="X109" s="60"/>
      <c r="Y109" s="60"/>
      <c r="Z109" s="409"/>
      <c r="AA109" s="409"/>
    </row>
    <row r="110" spans="1:27">
      <c r="A110" s="402"/>
      <c r="B110" s="402"/>
      <c r="C110" s="402"/>
      <c r="D110" s="61"/>
      <c r="E110" s="60"/>
      <c r="F110" s="60"/>
      <c r="G110" s="60"/>
      <c r="H110" s="61"/>
      <c r="I110" s="60"/>
      <c r="J110" s="402"/>
      <c r="K110" s="60"/>
      <c r="L110" s="63"/>
      <c r="M110" s="60"/>
      <c r="N110" s="61"/>
      <c r="O110" s="62"/>
      <c r="P110" s="63"/>
      <c r="Q110" s="63"/>
      <c r="R110" s="63"/>
      <c r="S110" s="60"/>
      <c r="T110" s="402"/>
      <c r="U110" s="60"/>
      <c r="V110" s="60"/>
      <c r="W110" s="60"/>
      <c r="X110" s="60"/>
      <c r="Y110" s="60"/>
      <c r="Z110" s="409"/>
      <c r="AA110" s="409"/>
    </row>
    <row r="111" spans="1:27">
      <c r="A111" s="402"/>
      <c r="B111" s="402"/>
      <c r="C111" s="402"/>
      <c r="D111" s="61"/>
      <c r="E111" s="60"/>
      <c r="F111" s="60"/>
      <c r="G111" s="60"/>
      <c r="H111" s="61"/>
      <c r="I111" s="60"/>
      <c r="J111" s="402"/>
      <c r="K111" s="60"/>
      <c r="L111" s="63"/>
      <c r="M111" s="60"/>
      <c r="N111" s="61"/>
      <c r="O111" s="62"/>
      <c r="P111" s="63"/>
      <c r="Q111" s="63"/>
      <c r="R111" s="63"/>
      <c r="S111" s="60"/>
      <c r="T111" s="402"/>
      <c r="U111" s="60"/>
      <c r="V111" s="60"/>
      <c r="W111" s="60"/>
      <c r="X111" s="60"/>
      <c r="Y111" s="60"/>
      <c r="Z111" s="409"/>
      <c r="AA111" s="409"/>
    </row>
    <row r="112" spans="1:27">
      <c r="A112" s="402"/>
      <c r="B112" s="402"/>
      <c r="C112" s="402"/>
      <c r="D112" s="61"/>
      <c r="E112" s="60"/>
      <c r="F112" s="60"/>
      <c r="G112" s="60"/>
      <c r="H112" s="61"/>
      <c r="I112" s="60"/>
      <c r="J112" s="402"/>
      <c r="K112" s="60"/>
      <c r="L112" s="63"/>
      <c r="M112" s="60"/>
      <c r="N112" s="61"/>
      <c r="O112" s="62"/>
      <c r="P112" s="63"/>
      <c r="Q112" s="63"/>
      <c r="R112" s="63"/>
      <c r="S112" s="60"/>
      <c r="T112" s="402"/>
      <c r="U112" s="60"/>
      <c r="V112" s="60"/>
      <c r="W112" s="60"/>
      <c r="X112" s="60"/>
      <c r="Y112" s="60"/>
      <c r="Z112" s="409"/>
      <c r="AA112" s="409"/>
    </row>
    <row r="113" spans="1:27">
      <c r="A113" s="402"/>
      <c r="B113" s="402"/>
      <c r="C113" s="402"/>
      <c r="D113" s="61"/>
      <c r="E113" s="60"/>
      <c r="F113" s="60"/>
      <c r="G113" s="60"/>
      <c r="H113" s="61"/>
      <c r="I113" s="60"/>
      <c r="J113" s="402"/>
      <c r="K113" s="60"/>
      <c r="L113" s="63"/>
      <c r="M113" s="60"/>
      <c r="N113" s="61"/>
      <c r="O113" s="62"/>
      <c r="P113" s="63"/>
      <c r="Q113" s="63"/>
      <c r="R113" s="63"/>
      <c r="S113" s="60"/>
      <c r="T113" s="402"/>
      <c r="U113" s="60"/>
      <c r="V113" s="60"/>
      <c r="W113" s="60"/>
      <c r="X113" s="60"/>
      <c r="Y113" s="60"/>
      <c r="Z113" s="409"/>
      <c r="AA113" s="409"/>
    </row>
    <row r="114" spans="1:27">
      <c r="A114" s="402"/>
      <c r="B114" s="402"/>
      <c r="C114" s="402"/>
      <c r="D114" s="61"/>
      <c r="E114" s="60"/>
      <c r="F114" s="60"/>
      <c r="G114" s="60"/>
      <c r="H114" s="61"/>
      <c r="I114" s="60"/>
      <c r="J114" s="402"/>
      <c r="K114" s="60"/>
      <c r="L114" s="63"/>
      <c r="M114" s="60"/>
      <c r="N114" s="61"/>
      <c r="O114" s="62"/>
      <c r="P114" s="63"/>
      <c r="Q114" s="63"/>
      <c r="R114" s="63"/>
      <c r="S114" s="60"/>
      <c r="T114" s="402"/>
      <c r="U114" s="60"/>
      <c r="V114" s="60"/>
      <c r="W114" s="60"/>
      <c r="X114" s="60"/>
      <c r="Y114" s="60"/>
      <c r="Z114" s="409"/>
      <c r="AA114" s="409"/>
    </row>
    <row r="115" spans="1:27">
      <c r="A115" s="402"/>
      <c r="B115" s="402"/>
      <c r="C115" s="402"/>
      <c r="D115" s="61"/>
      <c r="E115" s="60"/>
      <c r="F115" s="60"/>
      <c r="G115" s="60"/>
      <c r="H115" s="61"/>
      <c r="I115" s="60"/>
      <c r="J115" s="402"/>
      <c r="K115" s="60"/>
      <c r="L115" s="63"/>
      <c r="M115" s="60"/>
      <c r="N115" s="61"/>
      <c r="O115" s="62"/>
      <c r="P115" s="63"/>
      <c r="Q115" s="63"/>
      <c r="R115" s="63"/>
      <c r="S115" s="60"/>
      <c r="T115" s="402"/>
      <c r="U115" s="60"/>
      <c r="V115" s="60"/>
      <c r="W115" s="60"/>
      <c r="X115" s="60"/>
      <c r="Y115" s="60"/>
      <c r="Z115" s="409"/>
      <c r="AA115" s="409"/>
    </row>
    <row r="116" spans="1:27">
      <c r="A116" s="402"/>
      <c r="B116" s="402"/>
      <c r="C116" s="402"/>
      <c r="D116" s="61"/>
      <c r="E116" s="60"/>
      <c r="F116" s="60"/>
      <c r="G116" s="60"/>
      <c r="H116" s="61"/>
      <c r="I116" s="60"/>
      <c r="J116" s="402"/>
      <c r="K116" s="60"/>
      <c r="L116" s="63"/>
      <c r="M116" s="60"/>
      <c r="N116" s="61"/>
      <c r="O116" s="62"/>
      <c r="P116" s="63"/>
      <c r="Q116" s="63"/>
      <c r="R116" s="63"/>
      <c r="S116" s="60"/>
      <c r="T116" s="402"/>
      <c r="U116" s="60"/>
      <c r="V116" s="60"/>
      <c r="W116" s="60"/>
      <c r="X116" s="60"/>
      <c r="Y116" s="60"/>
      <c r="Z116" s="409"/>
      <c r="AA116" s="409"/>
    </row>
    <row r="117" spans="1:27">
      <c r="A117" s="402"/>
      <c r="B117" s="402"/>
      <c r="C117" s="402"/>
      <c r="D117" s="61"/>
      <c r="E117" s="60"/>
      <c r="F117" s="60"/>
      <c r="G117" s="60"/>
      <c r="H117" s="61"/>
      <c r="I117" s="60"/>
      <c r="J117" s="402"/>
      <c r="K117" s="60"/>
      <c r="L117" s="63"/>
      <c r="M117" s="60"/>
      <c r="N117" s="61"/>
      <c r="O117" s="62"/>
      <c r="P117" s="63"/>
      <c r="Q117" s="63"/>
      <c r="R117" s="63"/>
      <c r="S117" s="60"/>
      <c r="T117" s="402"/>
      <c r="U117" s="60"/>
      <c r="V117" s="60"/>
      <c r="W117" s="60"/>
      <c r="X117" s="60"/>
      <c r="Y117" s="60"/>
      <c r="Z117" s="409"/>
      <c r="AA117" s="409"/>
    </row>
    <row r="118" spans="1:27">
      <c r="A118" s="402"/>
      <c r="B118" s="402"/>
      <c r="C118" s="402"/>
      <c r="D118" s="61"/>
      <c r="E118" s="60"/>
      <c r="F118" s="60"/>
      <c r="G118" s="60"/>
      <c r="H118" s="61"/>
      <c r="I118" s="60"/>
      <c r="J118" s="402"/>
      <c r="K118" s="60"/>
      <c r="L118" s="63"/>
      <c r="M118" s="60"/>
      <c r="N118" s="61"/>
      <c r="O118" s="62"/>
      <c r="P118" s="63"/>
      <c r="Q118" s="63"/>
      <c r="R118" s="63"/>
      <c r="S118" s="60"/>
      <c r="T118" s="402"/>
      <c r="U118" s="60"/>
      <c r="V118" s="60"/>
      <c r="W118" s="60"/>
      <c r="X118" s="60"/>
      <c r="Y118" s="60"/>
      <c r="Z118" s="409"/>
      <c r="AA118" s="409"/>
    </row>
    <row r="119" spans="1:27">
      <c r="A119" s="402"/>
      <c r="B119" s="402"/>
      <c r="C119" s="402"/>
      <c r="D119" s="61"/>
      <c r="E119" s="60"/>
      <c r="F119" s="60"/>
      <c r="G119" s="60"/>
      <c r="H119" s="61"/>
      <c r="I119" s="60"/>
      <c r="J119" s="402"/>
      <c r="K119" s="60"/>
      <c r="L119" s="63"/>
      <c r="M119" s="60"/>
      <c r="N119" s="61"/>
      <c r="O119" s="62"/>
      <c r="P119" s="63"/>
      <c r="Q119" s="63"/>
      <c r="R119" s="63"/>
      <c r="S119" s="60"/>
      <c r="T119" s="402"/>
      <c r="U119" s="60"/>
      <c r="V119" s="60"/>
      <c r="W119" s="60"/>
      <c r="X119" s="60"/>
      <c r="Y119" s="60"/>
      <c r="Z119" s="409"/>
      <c r="AA119" s="409"/>
    </row>
    <row r="120" spans="1:27">
      <c r="A120" s="402"/>
      <c r="B120" s="402"/>
      <c r="C120" s="402"/>
      <c r="D120" s="61"/>
      <c r="E120" s="60"/>
      <c r="F120" s="60"/>
      <c r="G120" s="60"/>
      <c r="H120" s="61"/>
      <c r="I120" s="60"/>
      <c r="J120" s="402"/>
      <c r="K120" s="60"/>
      <c r="L120" s="63"/>
      <c r="M120" s="60"/>
      <c r="N120" s="61"/>
      <c r="O120" s="62"/>
      <c r="P120" s="63"/>
      <c r="Q120" s="63"/>
      <c r="R120" s="63"/>
      <c r="S120" s="60"/>
      <c r="T120" s="402"/>
      <c r="U120" s="60"/>
      <c r="V120" s="60"/>
      <c r="W120" s="60"/>
      <c r="X120" s="60"/>
      <c r="Y120" s="60"/>
      <c r="Z120" s="409"/>
      <c r="AA120" s="409"/>
    </row>
    <row r="121" spans="1:27">
      <c r="A121" s="402"/>
      <c r="B121" s="402"/>
      <c r="C121" s="402"/>
      <c r="D121" s="61"/>
      <c r="E121" s="60"/>
      <c r="F121" s="60"/>
      <c r="G121" s="60"/>
      <c r="H121" s="61"/>
      <c r="I121" s="60"/>
      <c r="J121" s="402"/>
      <c r="K121" s="60"/>
      <c r="L121" s="63"/>
      <c r="M121" s="60"/>
      <c r="N121" s="61"/>
      <c r="O121" s="62"/>
      <c r="P121" s="63"/>
      <c r="Q121" s="63"/>
      <c r="R121" s="63"/>
      <c r="S121" s="60"/>
      <c r="T121" s="402"/>
      <c r="U121" s="60"/>
      <c r="V121" s="60"/>
      <c r="W121" s="60"/>
      <c r="X121" s="60"/>
      <c r="Y121" s="60"/>
      <c r="Z121" s="409"/>
      <c r="AA121" s="409"/>
    </row>
    <row r="122" spans="1:27">
      <c r="A122" s="402"/>
      <c r="B122" s="402"/>
      <c r="C122" s="402"/>
      <c r="D122" s="61"/>
      <c r="E122" s="60"/>
      <c r="F122" s="60"/>
      <c r="G122" s="60"/>
      <c r="H122" s="61"/>
      <c r="I122" s="60"/>
      <c r="J122" s="402"/>
      <c r="K122" s="60"/>
      <c r="L122" s="63"/>
      <c r="M122" s="60"/>
      <c r="N122" s="61"/>
      <c r="O122" s="62"/>
      <c r="P122" s="63"/>
      <c r="Q122" s="63"/>
      <c r="R122" s="63"/>
      <c r="S122" s="60"/>
      <c r="T122" s="402"/>
      <c r="U122" s="60"/>
      <c r="V122" s="60"/>
      <c r="W122" s="60"/>
      <c r="X122" s="60"/>
      <c r="Y122" s="60"/>
      <c r="Z122" s="409"/>
      <c r="AA122" s="409"/>
    </row>
    <row r="123" spans="1:27">
      <c r="A123" s="402"/>
      <c r="B123" s="402"/>
      <c r="C123" s="402"/>
      <c r="D123" s="61"/>
      <c r="E123" s="60"/>
      <c r="F123" s="60"/>
      <c r="G123" s="60"/>
      <c r="H123" s="61"/>
      <c r="I123" s="60"/>
      <c r="J123" s="402"/>
      <c r="K123" s="60"/>
      <c r="L123" s="63"/>
      <c r="M123" s="60"/>
      <c r="N123" s="61"/>
      <c r="O123" s="62"/>
      <c r="P123" s="63"/>
      <c r="Q123" s="63"/>
      <c r="R123" s="63"/>
      <c r="S123" s="60"/>
      <c r="T123" s="402"/>
      <c r="U123" s="60"/>
      <c r="V123" s="60"/>
      <c r="W123" s="60"/>
      <c r="X123" s="60"/>
      <c r="Y123" s="60"/>
      <c r="Z123" s="409"/>
      <c r="AA123" s="409"/>
    </row>
    <row r="124" spans="1:27">
      <c r="A124" s="402"/>
      <c r="B124" s="402"/>
      <c r="C124" s="402"/>
      <c r="D124" s="61"/>
      <c r="E124" s="60"/>
      <c r="F124" s="60"/>
      <c r="G124" s="60"/>
      <c r="H124" s="61"/>
      <c r="I124" s="60"/>
      <c r="J124" s="402"/>
      <c r="K124" s="60"/>
      <c r="L124" s="63"/>
      <c r="M124" s="60"/>
      <c r="N124" s="61"/>
      <c r="O124" s="62"/>
      <c r="P124" s="63"/>
      <c r="Q124" s="63"/>
      <c r="R124" s="63"/>
      <c r="S124" s="60"/>
      <c r="T124" s="402"/>
      <c r="U124" s="60"/>
      <c r="V124" s="60"/>
      <c r="W124" s="60"/>
      <c r="X124" s="60"/>
      <c r="Y124" s="60"/>
      <c r="Z124" s="409"/>
      <c r="AA124" s="409"/>
    </row>
    <row r="125" spans="1:27">
      <c r="A125" s="402"/>
      <c r="B125" s="402"/>
      <c r="C125" s="402"/>
      <c r="D125" s="61"/>
      <c r="E125" s="60"/>
      <c r="F125" s="60"/>
      <c r="G125" s="60"/>
      <c r="H125" s="61"/>
      <c r="I125" s="60"/>
      <c r="J125" s="402"/>
      <c r="K125" s="60"/>
      <c r="L125" s="63"/>
      <c r="M125" s="60"/>
      <c r="N125" s="61"/>
      <c r="O125" s="62"/>
      <c r="P125" s="63"/>
      <c r="Q125" s="63"/>
      <c r="R125" s="63"/>
      <c r="S125" s="60"/>
      <c r="T125" s="402"/>
      <c r="U125" s="60"/>
      <c r="V125" s="60"/>
      <c r="W125" s="60"/>
      <c r="X125" s="60"/>
      <c r="Y125" s="60"/>
      <c r="Z125" s="409"/>
      <c r="AA125" s="409"/>
    </row>
    <row r="126" spans="1:27">
      <c r="A126" s="402"/>
      <c r="B126" s="402"/>
      <c r="C126" s="402"/>
      <c r="D126" s="61"/>
      <c r="E126" s="60"/>
      <c r="F126" s="60"/>
      <c r="G126" s="60"/>
      <c r="H126" s="61"/>
      <c r="I126" s="60"/>
      <c r="J126" s="402"/>
      <c r="K126" s="60"/>
      <c r="L126" s="63"/>
      <c r="M126" s="60"/>
      <c r="N126" s="61"/>
      <c r="O126" s="62"/>
      <c r="P126" s="63"/>
      <c r="Q126" s="63"/>
      <c r="R126" s="63"/>
      <c r="S126" s="60"/>
      <c r="T126" s="402"/>
      <c r="U126" s="60"/>
      <c r="V126" s="60"/>
      <c r="W126" s="60"/>
      <c r="X126" s="60"/>
      <c r="Y126" s="60"/>
      <c r="Z126" s="409"/>
      <c r="AA126" s="409"/>
    </row>
    <row r="127" spans="1:27">
      <c r="A127" s="402"/>
      <c r="B127" s="402"/>
      <c r="C127" s="402"/>
      <c r="D127" s="61"/>
      <c r="E127" s="60"/>
      <c r="F127" s="60"/>
      <c r="G127" s="60"/>
      <c r="H127" s="61"/>
      <c r="I127" s="60"/>
      <c r="J127" s="402"/>
      <c r="K127" s="60"/>
      <c r="L127" s="63"/>
      <c r="M127" s="60"/>
      <c r="N127" s="61"/>
      <c r="O127" s="62"/>
      <c r="P127" s="63"/>
      <c r="Q127" s="63"/>
      <c r="R127" s="63"/>
      <c r="S127" s="60"/>
      <c r="T127" s="402"/>
      <c r="U127" s="60"/>
      <c r="V127" s="60"/>
      <c r="W127" s="60"/>
      <c r="X127" s="60"/>
      <c r="Y127" s="60"/>
      <c r="Z127" s="409"/>
      <c r="AA127" s="409"/>
    </row>
    <row r="128" spans="1:27">
      <c r="A128" s="402"/>
      <c r="B128" s="402"/>
      <c r="C128" s="402"/>
      <c r="D128" s="61"/>
      <c r="E128" s="60"/>
      <c r="F128" s="60"/>
      <c r="G128" s="60"/>
      <c r="H128" s="61"/>
      <c r="I128" s="60"/>
      <c r="J128" s="402"/>
      <c r="K128" s="60"/>
      <c r="L128" s="63"/>
      <c r="M128" s="60"/>
      <c r="N128" s="61"/>
      <c r="O128" s="62"/>
      <c r="P128" s="63"/>
      <c r="Q128" s="63"/>
      <c r="R128" s="63"/>
      <c r="S128" s="60"/>
      <c r="T128" s="402"/>
      <c r="U128" s="60"/>
      <c r="V128" s="60"/>
      <c r="W128" s="60"/>
      <c r="X128" s="60"/>
      <c r="Y128" s="60"/>
      <c r="Z128" s="409"/>
      <c r="AA128" s="409"/>
    </row>
    <row r="129" spans="1:27">
      <c r="A129" s="402"/>
      <c r="B129" s="402"/>
      <c r="C129" s="402"/>
      <c r="D129" s="61"/>
      <c r="E129" s="60"/>
      <c r="F129" s="60"/>
      <c r="G129" s="60"/>
      <c r="H129" s="61"/>
      <c r="I129" s="60"/>
      <c r="J129" s="402"/>
      <c r="K129" s="60"/>
      <c r="L129" s="63"/>
      <c r="M129" s="60"/>
      <c r="N129" s="61"/>
      <c r="O129" s="62"/>
      <c r="P129" s="63"/>
      <c r="Q129" s="63"/>
      <c r="R129" s="63"/>
      <c r="S129" s="60"/>
      <c r="T129" s="402"/>
      <c r="U129" s="60"/>
      <c r="V129" s="60"/>
      <c r="W129" s="60"/>
      <c r="X129" s="60"/>
      <c r="Y129" s="60"/>
      <c r="Z129" s="409"/>
      <c r="AA129" s="409"/>
    </row>
    <row r="130" spans="1:27">
      <c r="A130" s="402"/>
      <c r="B130" s="402"/>
      <c r="C130" s="402"/>
      <c r="D130" s="61"/>
      <c r="E130" s="60"/>
      <c r="F130" s="60"/>
      <c r="G130" s="60"/>
      <c r="H130" s="61"/>
      <c r="I130" s="60"/>
      <c r="J130" s="402"/>
      <c r="K130" s="60"/>
      <c r="L130" s="63"/>
      <c r="M130" s="60"/>
      <c r="N130" s="61"/>
      <c r="O130" s="62"/>
      <c r="P130" s="63"/>
      <c r="Q130" s="63"/>
      <c r="R130" s="63"/>
      <c r="S130" s="60"/>
      <c r="T130" s="402"/>
      <c r="U130" s="60"/>
      <c r="V130" s="60"/>
      <c r="W130" s="60"/>
      <c r="X130" s="60"/>
      <c r="Y130" s="60"/>
      <c r="Z130" s="409"/>
      <c r="AA130" s="409"/>
    </row>
    <row r="131" spans="1:27">
      <c r="A131" s="402"/>
      <c r="B131" s="402"/>
      <c r="C131" s="402"/>
      <c r="D131" s="61"/>
      <c r="E131" s="60"/>
      <c r="F131" s="60"/>
      <c r="G131" s="60"/>
      <c r="H131" s="61"/>
      <c r="I131" s="60"/>
      <c r="J131" s="402"/>
      <c r="K131" s="60"/>
      <c r="L131" s="63"/>
      <c r="M131" s="60"/>
      <c r="N131" s="61"/>
      <c r="O131" s="62"/>
      <c r="P131" s="63"/>
      <c r="Q131" s="63"/>
      <c r="R131" s="63"/>
      <c r="S131" s="60"/>
      <c r="T131" s="402"/>
      <c r="U131" s="60"/>
      <c r="V131" s="60"/>
      <c r="W131" s="60"/>
      <c r="X131" s="60"/>
      <c r="Y131" s="60"/>
      <c r="Z131" s="409"/>
      <c r="AA131" s="409"/>
    </row>
    <row r="132" spans="1:27">
      <c r="A132" s="402"/>
      <c r="B132" s="402"/>
      <c r="C132" s="402"/>
      <c r="D132" s="61"/>
      <c r="E132" s="60"/>
      <c r="F132" s="60"/>
      <c r="G132" s="60"/>
      <c r="H132" s="61"/>
      <c r="I132" s="60"/>
      <c r="J132" s="402"/>
      <c r="K132" s="60"/>
      <c r="L132" s="63"/>
      <c r="M132" s="60"/>
      <c r="N132" s="61"/>
      <c r="O132" s="62"/>
      <c r="P132" s="63"/>
      <c r="Q132" s="63"/>
      <c r="R132" s="63"/>
      <c r="S132" s="60"/>
      <c r="T132" s="402"/>
      <c r="U132" s="60"/>
      <c r="V132" s="60"/>
      <c r="W132" s="60"/>
      <c r="X132" s="60"/>
      <c r="Y132" s="60"/>
      <c r="Z132" s="409"/>
      <c r="AA132" s="409"/>
    </row>
    <row r="133" spans="1:27">
      <c r="A133" s="402"/>
      <c r="B133" s="402"/>
      <c r="C133" s="402"/>
      <c r="D133" s="61"/>
      <c r="E133" s="60"/>
      <c r="F133" s="60"/>
      <c r="G133" s="60"/>
      <c r="H133" s="61"/>
      <c r="I133" s="60"/>
      <c r="J133" s="402"/>
      <c r="K133" s="60"/>
      <c r="L133" s="63"/>
      <c r="M133" s="60"/>
      <c r="N133" s="61"/>
      <c r="O133" s="62"/>
      <c r="P133" s="63"/>
      <c r="Q133" s="63"/>
      <c r="R133" s="63"/>
      <c r="S133" s="60"/>
      <c r="T133" s="402"/>
      <c r="U133" s="60"/>
      <c r="V133" s="60"/>
      <c r="W133" s="60"/>
      <c r="X133" s="60"/>
      <c r="Y133" s="60"/>
      <c r="Z133" s="409"/>
      <c r="AA133" s="409"/>
    </row>
    <row r="134" spans="1:27">
      <c r="A134" s="402"/>
      <c r="B134" s="402"/>
      <c r="C134" s="402"/>
      <c r="D134" s="61"/>
      <c r="E134" s="60"/>
      <c r="F134" s="60"/>
      <c r="G134" s="60"/>
      <c r="H134" s="61"/>
      <c r="I134" s="60"/>
      <c r="J134" s="402"/>
      <c r="K134" s="60"/>
      <c r="L134" s="63"/>
      <c r="M134" s="60"/>
      <c r="N134" s="61"/>
      <c r="O134" s="62"/>
      <c r="P134" s="63"/>
      <c r="Q134" s="63"/>
      <c r="R134" s="63"/>
      <c r="S134" s="60"/>
      <c r="T134" s="402"/>
      <c r="U134" s="60"/>
      <c r="V134" s="60"/>
      <c r="W134" s="60"/>
      <c r="X134" s="60"/>
      <c r="Y134" s="60"/>
      <c r="Z134" s="409"/>
      <c r="AA134" s="409"/>
    </row>
    <row r="135" spans="1:27">
      <c r="A135" s="402"/>
      <c r="B135" s="402"/>
      <c r="C135" s="402"/>
      <c r="D135" s="61"/>
      <c r="E135" s="60"/>
      <c r="F135" s="60"/>
      <c r="G135" s="60"/>
      <c r="H135" s="61"/>
      <c r="I135" s="60"/>
      <c r="J135" s="402"/>
      <c r="K135" s="60"/>
      <c r="L135" s="63"/>
      <c r="M135" s="60"/>
      <c r="N135" s="61"/>
      <c r="O135" s="62"/>
      <c r="P135" s="63"/>
      <c r="Q135" s="63"/>
      <c r="R135" s="63"/>
      <c r="S135" s="60"/>
      <c r="T135" s="402"/>
      <c r="U135" s="60"/>
      <c r="V135" s="60"/>
      <c r="W135" s="60"/>
      <c r="X135" s="60"/>
      <c r="Y135" s="60"/>
      <c r="Z135" s="409"/>
      <c r="AA135" s="409"/>
    </row>
    <row r="136" spans="1:27">
      <c r="A136" s="402"/>
      <c r="B136" s="402"/>
      <c r="C136" s="402"/>
      <c r="D136" s="61"/>
      <c r="E136" s="60"/>
      <c r="F136" s="60"/>
      <c r="G136" s="60"/>
      <c r="H136" s="61"/>
      <c r="I136" s="60"/>
      <c r="J136" s="402"/>
      <c r="K136" s="60"/>
      <c r="L136" s="63"/>
      <c r="M136" s="60"/>
      <c r="N136" s="61"/>
      <c r="O136" s="62"/>
      <c r="P136" s="63"/>
      <c r="Q136" s="63"/>
      <c r="R136" s="63"/>
      <c r="S136" s="60"/>
      <c r="T136" s="402"/>
      <c r="U136" s="60"/>
      <c r="V136" s="60"/>
      <c r="W136" s="60"/>
      <c r="X136" s="60"/>
      <c r="Y136" s="60"/>
      <c r="Z136" s="409"/>
      <c r="AA136" s="409"/>
    </row>
    <row r="137" spans="1:27">
      <c r="A137" s="402"/>
      <c r="B137" s="402"/>
      <c r="C137" s="402"/>
      <c r="D137" s="61"/>
      <c r="E137" s="60"/>
      <c r="F137" s="60"/>
      <c r="G137" s="60"/>
      <c r="H137" s="61"/>
      <c r="I137" s="60"/>
      <c r="J137" s="402"/>
      <c r="K137" s="60"/>
      <c r="L137" s="63"/>
      <c r="M137" s="60"/>
      <c r="N137" s="61"/>
      <c r="O137" s="62"/>
      <c r="P137" s="63"/>
      <c r="Q137" s="63"/>
      <c r="R137" s="63"/>
      <c r="S137" s="60"/>
      <c r="T137" s="402"/>
      <c r="U137" s="60"/>
      <c r="V137" s="60"/>
      <c r="W137" s="60"/>
      <c r="X137" s="60"/>
      <c r="Y137" s="60"/>
      <c r="Z137" s="409"/>
      <c r="AA137" s="409"/>
    </row>
    <row r="138" spans="1:27">
      <c r="A138" s="402"/>
      <c r="B138" s="402"/>
      <c r="C138" s="402"/>
      <c r="D138" s="61"/>
      <c r="E138" s="60"/>
      <c r="F138" s="60"/>
      <c r="G138" s="60"/>
      <c r="H138" s="61"/>
      <c r="I138" s="60"/>
      <c r="J138" s="402"/>
      <c r="K138" s="60"/>
      <c r="L138" s="63"/>
      <c r="M138" s="60"/>
      <c r="N138" s="61"/>
      <c r="O138" s="62"/>
      <c r="P138" s="63"/>
      <c r="Q138" s="63"/>
      <c r="R138" s="63"/>
      <c r="S138" s="60"/>
      <c r="T138" s="402"/>
      <c r="U138" s="60"/>
      <c r="V138" s="60"/>
      <c r="W138" s="60"/>
      <c r="X138" s="60"/>
      <c r="Y138" s="60"/>
      <c r="Z138" s="409"/>
      <c r="AA138" s="409"/>
    </row>
    <row r="139" spans="1:27">
      <c r="A139" s="402"/>
      <c r="B139" s="402"/>
      <c r="C139" s="402"/>
      <c r="D139" s="61"/>
      <c r="E139" s="60"/>
      <c r="F139" s="60"/>
      <c r="G139" s="60"/>
      <c r="H139" s="61"/>
      <c r="I139" s="60"/>
      <c r="J139" s="402"/>
      <c r="K139" s="60"/>
      <c r="L139" s="63"/>
      <c r="M139" s="60"/>
      <c r="N139" s="61"/>
      <c r="O139" s="62"/>
      <c r="P139" s="63"/>
      <c r="Q139" s="63"/>
      <c r="R139" s="63"/>
      <c r="S139" s="60"/>
      <c r="T139" s="402"/>
      <c r="U139" s="60"/>
      <c r="V139" s="60"/>
      <c r="W139" s="60"/>
      <c r="X139" s="60"/>
      <c r="Y139" s="60"/>
      <c r="Z139" s="409"/>
      <c r="AA139" s="409"/>
    </row>
    <row r="140" spans="1:27">
      <c r="A140" s="402"/>
      <c r="B140" s="402"/>
      <c r="C140" s="402"/>
      <c r="D140" s="61"/>
      <c r="E140" s="60"/>
      <c r="F140" s="60"/>
      <c r="G140" s="60"/>
      <c r="H140" s="61"/>
      <c r="I140" s="60"/>
      <c r="J140" s="402"/>
      <c r="K140" s="60"/>
      <c r="L140" s="63"/>
      <c r="M140" s="60"/>
      <c r="N140" s="61"/>
      <c r="O140" s="62"/>
      <c r="P140" s="63"/>
      <c r="Q140" s="63"/>
      <c r="R140" s="63"/>
      <c r="S140" s="60"/>
      <c r="T140" s="402"/>
      <c r="U140" s="60"/>
      <c r="V140" s="60"/>
      <c r="W140" s="60"/>
      <c r="X140" s="60"/>
      <c r="Y140" s="60"/>
      <c r="Z140" s="409"/>
      <c r="AA140" s="409"/>
    </row>
    <row r="141" spans="1:27">
      <c r="A141" s="402"/>
      <c r="B141" s="402"/>
      <c r="C141" s="402"/>
      <c r="D141" s="61"/>
      <c r="E141" s="60"/>
      <c r="F141" s="60"/>
      <c r="G141" s="60"/>
      <c r="H141" s="61"/>
      <c r="I141" s="60"/>
      <c r="J141" s="402"/>
      <c r="K141" s="60"/>
      <c r="L141" s="63"/>
      <c r="M141" s="60"/>
      <c r="N141" s="61"/>
      <c r="O141" s="62"/>
      <c r="P141" s="63"/>
      <c r="Q141" s="63"/>
      <c r="R141" s="63"/>
      <c r="S141" s="60"/>
      <c r="T141" s="402"/>
      <c r="U141" s="60"/>
      <c r="V141" s="60"/>
      <c r="W141" s="60"/>
      <c r="X141" s="60"/>
      <c r="Y141" s="60"/>
      <c r="Z141" s="409"/>
      <c r="AA141" s="409"/>
    </row>
    <row r="142" spans="1:27">
      <c r="A142" s="402"/>
      <c r="B142" s="402"/>
      <c r="C142" s="402"/>
      <c r="D142" s="61"/>
      <c r="E142" s="60"/>
      <c r="F142" s="60"/>
      <c r="G142" s="60"/>
      <c r="H142" s="61"/>
      <c r="I142" s="60"/>
      <c r="J142" s="402"/>
      <c r="K142" s="60"/>
      <c r="L142" s="63"/>
      <c r="M142" s="60"/>
      <c r="N142" s="61"/>
      <c r="O142" s="62"/>
      <c r="P142" s="63"/>
      <c r="Q142" s="63"/>
      <c r="R142" s="63"/>
      <c r="S142" s="60"/>
      <c r="T142" s="402"/>
      <c r="U142" s="60"/>
      <c r="V142" s="60"/>
      <c r="W142" s="60"/>
      <c r="X142" s="60"/>
      <c r="Y142" s="60"/>
      <c r="Z142" s="409"/>
      <c r="AA142" s="409"/>
    </row>
    <row r="143" spans="1:27">
      <c r="A143" s="402"/>
      <c r="B143" s="402"/>
      <c r="C143" s="402"/>
      <c r="D143" s="61"/>
      <c r="E143" s="60"/>
      <c r="F143" s="60"/>
      <c r="G143" s="60"/>
      <c r="H143" s="61"/>
      <c r="I143" s="60"/>
      <c r="J143" s="402"/>
      <c r="K143" s="60"/>
      <c r="L143" s="63"/>
      <c r="M143" s="60"/>
      <c r="N143" s="61"/>
      <c r="O143" s="62"/>
      <c r="P143" s="63"/>
      <c r="Q143" s="63"/>
      <c r="R143" s="63"/>
      <c r="S143" s="60"/>
      <c r="T143" s="402"/>
      <c r="U143" s="60"/>
      <c r="V143" s="60"/>
      <c r="W143" s="60"/>
      <c r="X143" s="60"/>
      <c r="Y143" s="60"/>
      <c r="Z143" s="409"/>
      <c r="AA143" s="409"/>
    </row>
    <row r="144" spans="1:27">
      <c r="A144" s="402"/>
      <c r="B144" s="402"/>
      <c r="C144" s="402"/>
      <c r="D144" s="61"/>
      <c r="E144" s="60"/>
      <c r="F144" s="60"/>
      <c r="G144" s="60"/>
      <c r="H144" s="61"/>
      <c r="I144" s="60"/>
      <c r="J144" s="402"/>
      <c r="K144" s="60"/>
      <c r="L144" s="63"/>
      <c r="M144" s="60"/>
      <c r="N144" s="61"/>
      <c r="O144" s="62"/>
      <c r="P144" s="63"/>
      <c r="Q144" s="63"/>
      <c r="R144" s="63"/>
      <c r="S144" s="60"/>
      <c r="T144" s="402"/>
      <c r="U144" s="60"/>
      <c r="V144" s="60"/>
      <c r="W144" s="60"/>
      <c r="X144" s="60"/>
      <c r="Y144" s="60"/>
      <c r="Z144" s="409"/>
      <c r="AA144" s="409"/>
    </row>
    <row r="145" spans="1:27">
      <c r="A145" s="402"/>
      <c r="B145" s="402"/>
      <c r="C145" s="402"/>
      <c r="D145" s="61"/>
      <c r="E145" s="60"/>
      <c r="F145" s="60"/>
      <c r="G145" s="60"/>
      <c r="H145" s="61"/>
      <c r="I145" s="60"/>
      <c r="J145" s="402"/>
      <c r="K145" s="60"/>
      <c r="L145" s="63"/>
      <c r="M145" s="60"/>
      <c r="N145" s="61"/>
      <c r="O145" s="62"/>
      <c r="P145" s="63"/>
      <c r="Q145" s="63"/>
      <c r="R145" s="63"/>
      <c r="S145" s="60"/>
      <c r="T145" s="402"/>
      <c r="U145" s="60"/>
      <c r="V145" s="60"/>
      <c r="W145" s="60"/>
      <c r="X145" s="60"/>
      <c r="Y145" s="60"/>
      <c r="Z145" s="409"/>
      <c r="AA145" s="409"/>
    </row>
    <row r="146" spans="1:27">
      <c r="A146" s="402"/>
      <c r="B146" s="402"/>
      <c r="C146" s="402"/>
      <c r="D146" s="61"/>
      <c r="E146" s="60"/>
      <c r="F146" s="60"/>
      <c r="G146" s="60"/>
      <c r="H146" s="61"/>
      <c r="I146" s="60"/>
      <c r="J146" s="402"/>
      <c r="K146" s="60"/>
      <c r="L146" s="63"/>
      <c r="M146" s="60"/>
      <c r="N146" s="61"/>
      <c r="O146" s="62"/>
      <c r="P146" s="63"/>
      <c r="Q146" s="63"/>
      <c r="R146" s="63"/>
      <c r="S146" s="60"/>
      <c r="T146" s="402"/>
      <c r="U146" s="60"/>
      <c r="V146" s="60"/>
      <c r="W146" s="60"/>
      <c r="X146" s="60"/>
      <c r="Y146" s="60"/>
      <c r="Z146" s="409"/>
      <c r="AA146" s="409"/>
    </row>
    <row r="147" spans="1:27">
      <c r="A147" s="402"/>
      <c r="B147" s="402"/>
      <c r="C147" s="402"/>
      <c r="D147" s="61"/>
      <c r="E147" s="60"/>
      <c r="F147" s="60"/>
      <c r="G147" s="60"/>
      <c r="H147" s="61"/>
      <c r="I147" s="60"/>
      <c r="J147" s="402"/>
      <c r="K147" s="60"/>
      <c r="L147" s="63"/>
      <c r="M147" s="60"/>
      <c r="N147" s="61"/>
      <c r="O147" s="62"/>
      <c r="P147" s="63"/>
      <c r="Q147" s="63"/>
      <c r="R147" s="63"/>
      <c r="S147" s="60"/>
      <c r="T147" s="402"/>
      <c r="U147" s="60"/>
      <c r="V147" s="60"/>
      <c r="W147" s="60"/>
      <c r="X147" s="60"/>
      <c r="Y147" s="60"/>
      <c r="Z147" s="409"/>
      <c r="AA147" s="409"/>
    </row>
    <row r="148" spans="1:27">
      <c r="A148" s="402"/>
      <c r="B148" s="402"/>
      <c r="C148" s="402"/>
      <c r="D148" s="61"/>
      <c r="E148" s="60"/>
      <c r="F148" s="60"/>
      <c r="G148" s="60"/>
      <c r="H148" s="61"/>
      <c r="I148" s="60"/>
      <c r="J148" s="402"/>
      <c r="K148" s="60"/>
      <c r="L148" s="63"/>
      <c r="M148" s="60"/>
      <c r="N148" s="61"/>
      <c r="O148" s="62"/>
      <c r="P148" s="63"/>
      <c r="Q148" s="63"/>
      <c r="R148" s="63"/>
      <c r="S148" s="60"/>
      <c r="T148" s="402"/>
      <c r="U148" s="60"/>
      <c r="V148" s="60"/>
      <c r="W148" s="60"/>
      <c r="X148" s="60"/>
      <c r="Y148" s="60"/>
      <c r="Z148" s="409"/>
      <c r="AA148" s="409"/>
    </row>
    <row r="149" spans="1:27">
      <c r="A149" s="402"/>
      <c r="B149" s="402"/>
      <c r="C149" s="402"/>
      <c r="D149" s="61"/>
      <c r="E149" s="60"/>
      <c r="F149" s="60"/>
      <c r="G149" s="60"/>
      <c r="H149" s="61"/>
      <c r="I149" s="60"/>
      <c r="J149" s="402"/>
      <c r="K149" s="60"/>
      <c r="L149" s="63"/>
      <c r="M149" s="60"/>
      <c r="N149" s="61"/>
      <c r="O149" s="62"/>
      <c r="P149" s="63"/>
      <c r="Q149" s="63"/>
      <c r="R149" s="63"/>
      <c r="S149" s="60"/>
      <c r="T149" s="402"/>
      <c r="U149" s="60"/>
      <c r="V149" s="60"/>
      <c r="W149" s="60"/>
      <c r="X149" s="60"/>
      <c r="Y149" s="60"/>
      <c r="Z149" s="409"/>
      <c r="AA149" s="409"/>
    </row>
    <row r="150" spans="1:27">
      <c r="A150" s="402"/>
      <c r="B150" s="402"/>
      <c r="C150" s="402"/>
      <c r="D150" s="61"/>
      <c r="E150" s="60"/>
      <c r="F150" s="60"/>
      <c r="G150" s="60"/>
      <c r="H150" s="61"/>
      <c r="I150" s="60"/>
      <c r="J150" s="402"/>
      <c r="K150" s="60"/>
      <c r="L150" s="63"/>
      <c r="M150" s="60"/>
      <c r="N150" s="61"/>
      <c r="O150" s="62"/>
      <c r="P150" s="63"/>
      <c r="Q150" s="63"/>
      <c r="R150" s="63"/>
      <c r="S150" s="60"/>
      <c r="T150" s="402"/>
      <c r="U150" s="60"/>
      <c r="V150" s="60"/>
      <c r="W150" s="60"/>
      <c r="X150" s="60"/>
      <c r="Y150" s="60"/>
      <c r="Z150" s="409"/>
      <c r="AA150" s="409"/>
    </row>
    <row r="151" spans="1:27">
      <c r="A151" s="402"/>
      <c r="B151" s="402"/>
      <c r="C151" s="402"/>
      <c r="D151" s="61"/>
      <c r="E151" s="60"/>
      <c r="F151" s="60"/>
      <c r="G151" s="60"/>
      <c r="H151" s="61"/>
      <c r="I151" s="60"/>
      <c r="J151" s="402"/>
      <c r="K151" s="60"/>
      <c r="L151" s="63"/>
      <c r="M151" s="60"/>
      <c r="N151" s="61"/>
      <c r="O151" s="62"/>
      <c r="P151" s="63"/>
      <c r="Q151" s="63"/>
      <c r="R151" s="63"/>
      <c r="S151" s="60"/>
      <c r="T151" s="402"/>
      <c r="U151" s="60"/>
      <c r="V151" s="60"/>
      <c r="W151" s="60"/>
      <c r="X151" s="60"/>
      <c r="Y151" s="60"/>
      <c r="Z151" s="409"/>
      <c r="AA151" s="409"/>
    </row>
    <row r="152" spans="1:27">
      <c r="A152" s="402"/>
      <c r="B152" s="402"/>
      <c r="C152" s="402"/>
      <c r="D152" s="61"/>
      <c r="E152" s="60"/>
      <c r="F152" s="60"/>
      <c r="G152" s="60"/>
      <c r="H152" s="61"/>
      <c r="I152" s="60"/>
      <c r="J152" s="402"/>
      <c r="K152" s="60"/>
      <c r="L152" s="63"/>
      <c r="M152" s="60"/>
      <c r="N152" s="61"/>
      <c r="O152" s="62"/>
      <c r="P152" s="63"/>
      <c r="Q152" s="63"/>
      <c r="R152" s="63"/>
      <c r="S152" s="60"/>
      <c r="T152" s="402"/>
      <c r="U152" s="60"/>
      <c r="V152" s="60"/>
      <c r="W152" s="60"/>
      <c r="X152" s="60"/>
      <c r="Y152" s="60"/>
      <c r="Z152" s="409"/>
      <c r="AA152" s="409"/>
    </row>
    <row r="153" spans="1:27">
      <c r="A153" s="402"/>
      <c r="B153" s="402"/>
      <c r="C153" s="402"/>
      <c r="D153" s="61"/>
      <c r="E153" s="60"/>
      <c r="F153" s="60"/>
      <c r="G153" s="60"/>
      <c r="H153" s="61"/>
      <c r="I153" s="60"/>
      <c r="J153" s="402"/>
      <c r="K153" s="60"/>
      <c r="L153" s="63"/>
      <c r="M153" s="60"/>
      <c r="N153" s="61"/>
      <c r="O153" s="62"/>
      <c r="P153" s="63"/>
      <c r="Q153" s="63"/>
      <c r="R153" s="63"/>
      <c r="S153" s="60"/>
      <c r="T153" s="402"/>
      <c r="U153" s="60"/>
      <c r="V153" s="60"/>
      <c r="W153" s="60"/>
      <c r="X153" s="60"/>
      <c r="Y153" s="60"/>
      <c r="Z153" s="409"/>
      <c r="AA153" s="409"/>
    </row>
    <row r="154" spans="1:27">
      <c r="A154" s="402"/>
      <c r="B154" s="402"/>
      <c r="C154" s="402"/>
      <c r="D154" s="61"/>
      <c r="E154" s="60"/>
      <c r="F154" s="60"/>
      <c r="G154" s="60"/>
      <c r="H154" s="61"/>
      <c r="I154" s="60"/>
      <c r="J154" s="402"/>
      <c r="K154" s="60"/>
      <c r="L154" s="63"/>
      <c r="M154" s="60"/>
      <c r="N154" s="61"/>
      <c r="O154" s="62"/>
      <c r="P154" s="63"/>
      <c r="Q154" s="63"/>
      <c r="R154" s="63"/>
      <c r="S154" s="60"/>
      <c r="T154" s="402"/>
      <c r="U154" s="60"/>
      <c r="V154" s="60"/>
      <c r="W154" s="60"/>
      <c r="X154" s="60"/>
      <c r="Y154" s="60"/>
      <c r="Z154" s="409"/>
      <c r="AA154" s="409"/>
    </row>
    <row r="155" spans="1:27">
      <c r="A155" s="402"/>
      <c r="B155" s="402"/>
      <c r="C155" s="402"/>
      <c r="D155" s="61"/>
      <c r="E155" s="60"/>
      <c r="F155" s="60"/>
      <c r="G155" s="60"/>
      <c r="H155" s="61"/>
      <c r="I155" s="60"/>
      <c r="J155" s="402"/>
      <c r="K155" s="60"/>
      <c r="L155" s="63"/>
      <c r="M155" s="60"/>
      <c r="N155" s="61"/>
      <c r="O155" s="62"/>
      <c r="P155" s="63"/>
      <c r="Q155" s="63"/>
      <c r="R155" s="63"/>
      <c r="S155" s="60"/>
      <c r="T155" s="402"/>
      <c r="U155" s="60"/>
      <c r="V155" s="60"/>
      <c r="W155" s="60"/>
      <c r="X155" s="60"/>
      <c r="Y155" s="60"/>
      <c r="Z155" s="409"/>
      <c r="AA155" s="409"/>
    </row>
    <row r="156" spans="1:27">
      <c r="A156" s="402"/>
      <c r="B156" s="402"/>
      <c r="C156" s="402"/>
      <c r="D156" s="61"/>
      <c r="E156" s="60"/>
      <c r="F156" s="60"/>
      <c r="G156" s="60"/>
      <c r="H156" s="61"/>
      <c r="I156" s="60"/>
      <c r="J156" s="402"/>
      <c r="K156" s="60"/>
      <c r="L156" s="63"/>
      <c r="M156" s="60"/>
      <c r="N156" s="61"/>
      <c r="O156" s="62"/>
      <c r="P156" s="63"/>
      <c r="Q156" s="63"/>
      <c r="R156" s="63"/>
      <c r="S156" s="60"/>
      <c r="T156" s="402"/>
      <c r="U156" s="60"/>
      <c r="V156" s="60"/>
      <c r="W156" s="60"/>
      <c r="X156" s="60"/>
      <c r="Y156" s="60"/>
      <c r="Z156" s="409"/>
      <c r="AA156" s="409"/>
    </row>
    <row r="157" spans="1:27">
      <c r="A157" s="402"/>
      <c r="B157" s="402"/>
      <c r="C157" s="402"/>
      <c r="D157" s="61"/>
      <c r="E157" s="60"/>
      <c r="F157" s="60"/>
      <c r="G157" s="60"/>
      <c r="H157" s="61"/>
      <c r="I157" s="60"/>
      <c r="J157" s="402"/>
      <c r="K157" s="60"/>
      <c r="L157" s="63"/>
      <c r="M157" s="60"/>
      <c r="N157" s="61"/>
      <c r="O157" s="62"/>
      <c r="P157" s="63"/>
      <c r="Q157" s="63"/>
      <c r="R157" s="63"/>
      <c r="S157" s="60"/>
      <c r="T157" s="402"/>
      <c r="U157" s="60"/>
      <c r="V157" s="60"/>
      <c r="W157" s="60"/>
      <c r="X157" s="60"/>
      <c r="Y157" s="60"/>
      <c r="Z157" s="409"/>
      <c r="AA157" s="409"/>
    </row>
    <row r="158" spans="1:27">
      <c r="A158" s="402"/>
      <c r="B158" s="402"/>
      <c r="C158" s="402"/>
      <c r="D158" s="61"/>
      <c r="E158" s="60"/>
      <c r="F158" s="60"/>
      <c r="G158" s="60"/>
      <c r="H158" s="61"/>
      <c r="I158" s="60"/>
      <c r="J158" s="402"/>
      <c r="K158" s="60"/>
      <c r="L158" s="63"/>
      <c r="M158" s="60"/>
      <c r="N158" s="61"/>
      <c r="O158" s="62"/>
      <c r="P158" s="63"/>
      <c r="Q158" s="63"/>
      <c r="R158" s="63"/>
      <c r="S158" s="60"/>
      <c r="T158" s="402"/>
      <c r="U158" s="60"/>
      <c r="V158" s="60"/>
      <c r="W158" s="60"/>
      <c r="X158" s="60"/>
      <c r="Y158" s="60"/>
      <c r="Z158" s="409"/>
      <c r="AA158" s="409"/>
    </row>
    <row r="159" spans="1:27">
      <c r="A159" s="402"/>
      <c r="B159" s="402"/>
      <c r="C159" s="402"/>
      <c r="D159" s="61"/>
      <c r="E159" s="60"/>
      <c r="F159" s="60"/>
      <c r="G159" s="60"/>
      <c r="H159" s="61"/>
      <c r="I159" s="60"/>
      <c r="J159" s="402"/>
      <c r="K159" s="60"/>
      <c r="L159" s="63"/>
      <c r="M159" s="60"/>
      <c r="N159" s="61"/>
      <c r="O159" s="62"/>
      <c r="P159" s="63"/>
      <c r="Q159" s="63"/>
      <c r="R159" s="63"/>
      <c r="S159" s="60"/>
      <c r="T159" s="402"/>
      <c r="U159" s="60"/>
      <c r="V159" s="60"/>
      <c r="W159" s="60"/>
      <c r="X159" s="60"/>
      <c r="Y159" s="60"/>
      <c r="Z159" s="409"/>
      <c r="AA159" s="409"/>
    </row>
    <row r="160" spans="1:27">
      <c r="A160" s="402"/>
      <c r="B160" s="402"/>
      <c r="C160" s="402"/>
      <c r="D160" s="61"/>
      <c r="E160" s="60"/>
      <c r="F160" s="60"/>
      <c r="G160" s="60"/>
      <c r="H160" s="61"/>
      <c r="I160" s="60"/>
      <c r="J160" s="402"/>
      <c r="K160" s="60"/>
      <c r="L160" s="63"/>
      <c r="M160" s="60"/>
      <c r="N160" s="61"/>
      <c r="O160" s="62"/>
      <c r="P160" s="63"/>
      <c r="Q160" s="63"/>
      <c r="R160" s="63"/>
      <c r="S160" s="60"/>
      <c r="T160" s="402"/>
      <c r="U160" s="60"/>
      <c r="V160" s="60"/>
      <c r="W160" s="60"/>
      <c r="X160" s="60"/>
      <c r="Y160" s="60"/>
      <c r="Z160" s="409"/>
      <c r="AA160" s="409"/>
    </row>
    <row r="161" spans="1:27">
      <c r="A161" s="402"/>
      <c r="B161" s="402"/>
      <c r="C161" s="402"/>
      <c r="D161" s="61"/>
      <c r="E161" s="60"/>
      <c r="F161" s="60"/>
      <c r="G161" s="60"/>
      <c r="H161" s="61"/>
      <c r="I161" s="60"/>
      <c r="J161" s="402"/>
      <c r="K161" s="60"/>
      <c r="L161" s="63"/>
      <c r="M161" s="60"/>
      <c r="N161" s="61"/>
      <c r="O161" s="62"/>
      <c r="P161" s="63"/>
      <c r="Q161" s="63"/>
      <c r="R161" s="63"/>
      <c r="S161" s="60"/>
      <c r="T161" s="402"/>
      <c r="U161" s="60"/>
      <c r="V161" s="60"/>
      <c r="W161" s="60"/>
      <c r="X161" s="60"/>
      <c r="Y161" s="60"/>
      <c r="Z161" s="409"/>
      <c r="AA161" s="409"/>
    </row>
    <row r="162" spans="1:27">
      <c r="A162" s="402"/>
      <c r="B162" s="402"/>
      <c r="C162" s="402"/>
      <c r="D162" s="61"/>
      <c r="E162" s="60"/>
      <c r="F162" s="60"/>
      <c r="G162" s="60"/>
      <c r="H162" s="61"/>
      <c r="I162" s="60"/>
      <c r="J162" s="402"/>
      <c r="K162" s="60"/>
      <c r="L162" s="63"/>
      <c r="M162" s="60"/>
      <c r="N162" s="61"/>
      <c r="O162" s="62"/>
      <c r="P162" s="63"/>
      <c r="Q162" s="63"/>
      <c r="R162" s="63"/>
      <c r="S162" s="60"/>
      <c r="T162" s="402"/>
      <c r="U162" s="60"/>
      <c r="V162" s="60"/>
      <c r="W162" s="60"/>
      <c r="X162" s="60"/>
      <c r="Y162" s="60"/>
      <c r="Z162" s="409"/>
      <c r="AA162" s="409"/>
    </row>
    <row r="163" spans="1:27">
      <c r="A163" s="402"/>
      <c r="B163" s="402"/>
      <c r="C163" s="402"/>
      <c r="D163" s="61"/>
      <c r="E163" s="60"/>
      <c r="F163" s="60"/>
      <c r="G163" s="60"/>
      <c r="H163" s="61"/>
      <c r="I163" s="60"/>
      <c r="J163" s="402"/>
      <c r="K163" s="60"/>
      <c r="L163" s="63"/>
      <c r="M163" s="60"/>
      <c r="N163" s="61"/>
      <c r="O163" s="62"/>
      <c r="P163" s="63"/>
      <c r="Q163" s="63"/>
      <c r="R163" s="63"/>
      <c r="S163" s="60"/>
      <c r="T163" s="402"/>
      <c r="U163" s="60"/>
      <c r="V163" s="60"/>
      <c r="W163" s="60"/>
      <c r="X163" s="60"/>
      <c r="Y163" s="60"/>
      <c r="Z163" s="409"/>
      <c r="AA163" s="409"/>
    </row>
    <row r="164" spans="1:27">
      <c r="A164" s="402"/>
      <c r="B164" s="402"/>
      <c r="C164" s="402"/>
      <c r="D164" s="61"/>
      <c r="E164" s="60"/>
      <c r="F164" s="60"/>
      <c r="G164" s="60"/>
      <c r="H164" s="61"/>
      <c r="I164" s="60"/>
      <c r="J164" s="402"/>
      <c r="K164" s="60"/>
      <c r="L164" s="63"/>
      <c r="M164" s="60"/>
      <c r="N164" s="61"/>
      <c r="O164" s="62"/>
      <c r="P164" s="63"/>
      <c r="Q164" s="63"/>
      <c r="R164" s="63"/>
      <c r="S164" s="60"/>
      <c r="T164" s="402"/>
      <c r="U164" s="60"/>
      <c r="V164" s="60"/>
      <c r="W164" s="60"/>
      <c r="X164" s="60"/>
      <c r="Y164" s="60"/>
      <c r="Z164" s="409"/>
      <c r="AA164" s="409"/>
    </row>
    <row r="165" spans="1:27">
      <c r="A165" s="402"/>
      <c r="B165" s="402"/>
      <c r="C165" s="402"/>
      <c r="D165" s="61"/>
      <c r="E165" s="60"/>
      <c r="F165" s="60"/>
      <c r="G165" s="60"/>
      <c r="H165" s="61"/>
      <c r="I165" s="60"/>
      <c r="J165" s="402"/>
      <c r="K165" s="60"/>
      <c r="L165" s="63"/>
      <c r="M165" s="60"/>
      <c r="N165" s="61"/>
      <c r="O165" s="62"/>
      <c r="P165" s="63"/>
      <c r="Q165" s="63"/>
      <c r="R165" s="63"/>
      <c r="S165" s="60"/>
      <c r="T165" s="402"/>
      <c r="U165" s="60"/>
      <c r="V165" s="60"/>
      <c r="W165" s="60"/>
      <c r="X165" s="60"/>
      <c r="Y165" s="60"/>
      <c r="Z165" s="409"/>
      <c r="AA165" s="409"/>
    </row>
    <row r="166" spans="1:27">
      <c r="A166" s="402"/>
      <c r="B166" s="402"/>
      <c r="C166" s="402"/>
      <c r="D166" s="61"/>
      <c r="E166" s="60"/>
      <c r="F166" s="60"/>
      <c r="G166" s="60"/>
      <c r="H166" s="61"/>
      <c r="I166" s="60"/>
      <c r="J166" s="402"/>
      <c r="K166" s="60"/>
      <c r="L166" s="63"/>
      <c r="M166" s="60"/>
      <c r="N166" s="61"/>
      <c r="O166" s="62"/>
      <c r="P166" s="63"/>
      <c r="Q166" s="63"/>
      <c r="R166" s="63"/>
      <c r="S166" s="60"/>
      <c r="T166" s="402"/>
      <c r="U166" s="60"/>
      <c r="V166" s="60"/>
      <c r="W166" s="60"/>
      <c r="X166" s="60"/>
      <c r="Y166" s="60"/>
      <c r="Z166" s="409"/>
      <c r="AA166" s="409"/>
    </row>
    <row r="167" spans="1:27">
      <c r="A167" s="402"/>
      <c r="B167" s="402"/>
      <c r="C167" s="402"/>
      <c r="D167" s="61"/>
      <c r="E167" s="60"/>
      <c r="F167" s="60"/>
      <c r="G167" s="60"/>
      <c r="H167" s="61"/>
      <c r="I167" s="60"/>
      <c r="J167" s="402"/>
      <c r="K167" s="60"/>
      <c r="L167" s="63"/>
      <c r="M167" s="60"/>
      <c r="N167" s="61"/>
      <c r="O167" s="62"/>
      <c r="P167" s="63"/>
      <c r="Q167" s="63"/>
      <c r="R167" s="63"/>
      <c r="S167" s="60"/>
      <c r="T167" s="402"/>
      <c r="U167" s="60"/>
      <c r="V167" s="60"/>
      <c r="W167" s="60"/>
      <c r="X167" s="60"/>
      <c r="Y167" s="60"/>
      <c r="Z167" s="409"/>
      <c r="AA167" s="409"/>
    </row>
    <row r="168" spans="1:27">
      <c r="A168" s="402"/>
      <c r="B168" s="402"/>
      <c r="C168" s="402"/>
      <c r="D168" s="61"/>
      <c r="E168" s="60"/>
      <c r="F168" s="60"/>
      <c r="G168" s="60"/>
      <c r="H168" s="61"/>
      <c r="I168" s="60"/>
      <c r="J168" s="402"/>
      <c r="K168" s="60"/>
      <c r="L168" s="63"/>
      <c r="M168" s="60"/>
      <c r="N168" s="61"/>
      <c r="O168" s="62"/>
      <c r="P168" s="63"/>
      <c r="Q168" s="63"/>
      <c r="R168" s="63"/>
      <c r="S168" s="60"/>
      <c r="T168" s="402"/>
      <c r="U168" s="60"/>
      <c r="V168" s="60"/>
      <c r="W168" s="60"/>
      <c r="X168" s="60"/>
      <c r="Y168" s="60"/>
      <c r="Z168" s="409"/>
      <c r="AA168" s="409"/>
    </row>
    <row r="169" spans="1:27">
      <c r="A169" s="402"/>
      <c r="B169" s="402"/>
      <c r="C169" s="402"/>
      <c r="D169" s="61"/>
      <c r="E169" s="60"/>
      <c r="F169" s="60"/>
      <c r="G169" s="60"/>
      <c r="H169" s="61"/>
      <c r="I169" s="60"/>
      <c r="J169" s="402"/>
      <c r="K169" s="60"/>
      <c r="L169" s="63"/>
      <c r="M169" s="60"/>
      <c r="N169" s="61"/>
      <c r="O169" s="62"/>
      <c r="P169" s="63"/>
      <c r="Q169" s="63"/>
      <c r="R169" s="63"/>
      <c r="S169" s="60"/>
      <c r="T169" s="402"/>
      <c r="U169" s="60"/>
      <c r="V169" s="60"/>
      <c r="W169" s="60"/>
      <c r="X169" s="60"/>
      <c r="Y169" s="60"/>
      <c r="Z169" s="409"/>
      <c r="AA169" s="409"/>
    </row>
    <row r="170" spans="1:27">
      <c r="A170" s="402"/>
      <c r="B170" s="402"/>
      <c r="C170" s="402"/>
      <c r="D170" s="61"/>
      <c r="E170" s="60"/>
      <c r="F170" s="60"/>
      <c r="G170" s="60"/>
      <c r="H170" s="61"/>
      <c r="I170" s="60"/>
      <c r="J170" s="402"/>
      <c r="K170" s="60"/>
      <c r="L170" s="63"/>
      <c r="M170" s="60"/>
      <c r="N170" s="61"/>
      <c r="O170" s="62"/>
      <c r="P170" s="63"/>
      <c r="Q170" s="63"/>
      <c r="R170" s="63"/>
      <c r="S170" s="60"/>
      <c r="T170" s="402"/>
      <c r="U170" s="60"/>
      <c r="V170" s="60"/>
      <c r="W170" s="60"/>
      <c r="X170" s="60"/>
      <c r="Y170" s="60"/>
      <c r="Z170" s="409"/>
      <c r="AA170" s="409"/>
    </row>
    <row r="171" spans="1:27">
      <c r="A171" s="402"/>
      <c r="B171" s="402"/>
      <c r="C171" s="402"/>
      <c r="D171" s="61"/>
      <c r="E171" s="60"/>
      <c r="F171" s="60"/>
      <c r="G171" s="60"/>
      <c r="H171" s="61"/>
      <c r="I171" s="60"/>
      <c r="J171" s="402"/>
      <c r="K171" s="60"/>
      <c r="L171" s="63"/>
      <c r="M171" s="60"/>
      <c r="N171" s="61"/>
      <c r="O171" s="62"/>
      <c r="P171" s="63"/>
      <c r="Q171" s="63"/>
      <c r="R171" s="63"/>
      <c r="S171" s="60"/>
      <c r="T171" s="402"/>
      <c r="U171" s="60"/>
      <c r="V171" s="60"/>
      <c r="W171" s="60"/>
      <c r="X171" s="60"/>
      <c r="Y171" s="60"/>
      <c r="Z171" s="409"/>
      <c r="AA171" s="409"/>
    </row>
    <row r="172" spans="1:27">
      <c r="A172" s="402"/>
      <c r="B172" s="402"/>
      <c r="C172" s="402"/>
      <c r="D172" s="61"/>
      <c r="E172" s="60"/>
      <c r="F172" s="60"/>
      <c r="G172" s="60"/>
      <c r="H172" s="61"/>
      <c r="I172" s="60"/>
      <c r="J172" s="402"/>
      <c r="K172" s="60"/>
      <c r="L172" s="63"/>
      <c r="M172" s="60"/>
      <c r="N172" s="61"/>
      <c r="O172" s="62"/>
      <c r="P172" s="63"/>
      <c r="Q172" s="63"/>
      <c r="R172" s="63"/>
      <c r="S172" s="60"/>
      <c r="T172" s="402"/>
      <c r="U172" s="60"/>
      <c r="V172" s="60"/>
      <c r="W172" s="60"/>
      <c r="X172" s="60"/>
      <c r="Y172" s="60"/>
      <c r="Z172" s="409"/>
      <c r="AA172" s="409"/>
    </row>
    <row r="173" spans="1:27">
      <c r="A173" s="402"/>
      <c r="B173" s="402"/>
      <c r="C173" s="402"/>
      <c r="D173" s="61"/>
      <c r="E173" s="60"/>
      <c r="F173" s="60"/>
      <c r="G173" s="60"/>
      <c r="H173" s="61"/>
      <c r="I173" s="60"/>
      <c r="J173" s="402"/>
      <c r="K173" s="60"/>
      <c r="L173" s="63"/>
      <c r="M173" s="60"/>
      <c r="N173" s="61"/>
      <c r="O173" s="62"/>
      <c r="P173" s="63"/>
      <c r="Q173" s="63"/>
      <c r="R173" s="63"/>
      <c r="S173" s="60"/>
      <c r="T173" s="402"/>
      <c r="U173" s="60"/>
      <c r="V173" s="60"/>
      <c r="W173" s="60"/>
      <c r="X173" s="60"/>
      <c r="Y173" s="60"/>
      <c r="Z173" s="409"/>
      <c r="AA173" s="409"/>
    </row>
    <row r="174" spans="1:27">
      <c r="A174" s="402"/>
      <c r="B174" s="402"/>
      <c r="C174" s="402"/>
      <c r="D174" s="61"/>
      <c r="E174" s="60"/>
      <c r="F174" s="60"/>
      <c r="G174" s="60"/>
      <c r="H174" s="61"/>
      <c r="I174" s="60"/>
      <c r="J174" s="402"/>
      <c r="K174" s="60"/>
      <c r="L174" s="63"/>
      <c r="M174" s="60"/>
      <c r="N174" s="61"/>
      <c r="O174" s="62"/>
      <c r="P174" s="63"/>
      <c r="Q174" s="63"/>
      <c r="R174" s="63"/>
      <c r="S174" s="60"/>
      <c r="T174" s="402"/>
      <c r="U174" s="60"/>
      <c r="V174" s="60"/>
      <c r="W174" s="60"/>
      <c r="X174" s="60"/>
      <c r="Y174" s="60"/>
      <c r="Z174" s="409"/>
      <c r="AA174" s="409"/>
    </row>
    <row r="175" spans="1:27">
      <c r="A175" s="402"/>
      <c r="B175" s="402"/>
      <c r="C175" s="402"/>
      <c r="D175" s="61"/>
      <c r="E175" s="60"/>
      <c r="F175" s="60"/>
      <c r="G175" s="60"/>
      <c r="H175" s="61"/>
      <c r="I175" s="60"/>
      <c r="J175" s="402"/>
      <c r="K175" s="60"/>
      <c r="L175" s="63"/>
      <c r="M175" s="60"/>
      <c r="N175" s="61"/>
      <c r="O175" s="62"/>
      <c r="P175" s="63"/>
      <c r="Q175" s="63"/>
      <c r="R175" s="63"/>
      <c r="S175" s="60"/>
      <c r="T175" s="402"/>
      <c r="U175" s="60"/>
      <c r="V175" s="60"/>
      <c r="W175" s="60"/>
      <c r="X175" s="60"/>
      <c r="Y175" s="60"/>
      <c r="Z175" s="409"/>
      <c r="AA175" s="409"/>
    </row>
    <row r="176" spans="1:27">
      <c r="A176" s="402"/>
      <c r="B176" s="402"/>
      <c r="C176" s="402"/>
      <c r="D176" s="61"/>
      <c r="E176" s="60"/>
      <c r="F176" s="60"/>
      <c r="G176" s="60"/>
      <c r="H176" s="61"/>
      <c r="I176" s="60"/>
      <c r="J176" s="402"/>
      <c r="K176" s="60"/>
      <c r="L176" s="63"/>
      <c r="M176" s="60"/>
      <c r="N176" s="61"/>
      <c r="O176" s="62"/>
      <c r="P176" s="63"/>
      <c r="Q176" s="63"/>
      <c r="R176" s="63"/>
      <c r="S176" s="60"/>
      <c r="T176" s="402"/>
      <c r="U176" s="60"/>
      <c r="V176" s="60"/>
      <c r="W176" s="60"/>
      <c r="X176" s="60"/>
      <c r="Y176" s="60"/>
      <c r="Z176" s="409"/>
      <c r="AA176" s="409"/>
    </row>
    <row r="177" spans="1:27">
      <c r="A177" s="402"/>
      <c r="B177" s="402"/>
      <c r="C177" s="402"/>
      <c r="D177" s="61"/>
      <c r="E177" s="60"/>
      <c r="F177" s="60"/>
      <c r="G177" s="60"/>
      <c r="H177" s="61"/>
      <c r="I177" s="60"/>
      <c r="J177" s="402"/>
      <c r="K177" s="60"/>
      <c r="L177" s="63"/>
      <c r="M177" s="60"/>
      <c r="N177" s="61"/>
      <c r="O177" s="62"/>
      <c r="P177" s="63"/>
      <c r="Q177" s="63"/>
      <c r="R177" s="63"/>
      <c r="S177" s="60"/>
      <c r="T177" s="402"/>
      <c r="U177" s="60"/>
      <c r="V177" s="60"/>
      <c r="W177" s="60"/>
      <c r="X177" s="60"/>
      <c r="Y177" s="60"/>
      <c r="Z177" s="409"/>
      <c r="AA177" s="409"/>
    </row>
    <row r="178" spans="1:27">
      <c r="A178" s="402"/>
      <c r="B178" s="402"/>
      <c r="C178" s="402"/>
      <c r="D178" s="61"/>
      <c r="E178" s="60"/>
      <c r="F178" s="60"/>
      <c r="G178" s="60"/>
      <c r="H178" s="61"/>
      <c r="I178" s="60"/>
      <c r="J178" s="402"/>
      <c r="K178" s="60"/>
      <c r="L178" s="63"/>
      <c r="M178" s="60"/>
      <c r="N178" s="61"/>
      <c r="O178" s="62"/>
      <c r="P178" s="63"/>
      <c r="Q178" s="63"/>
      <c r="R178" s="63"/>
      <c r="S178" s="60"/>
      <c r="T178" s="402"/>
      <c r="U178" s="60"/>
      <c r="V178" s="60"/>
      <c r="W178" s="60"/>
      <c r="X178" s="60"/>
      <c r="Y178" s="60"/>
      <c r="Z178" s="409"/>
      <c r="AA178" s="409"/>
    </row>
    <row r="179" spans="1:27">
      <c r="A179" s="402"/>
      <c r="B179" s="402"/>
      <c r="C179" s="402"/>
      <c r="D179" s="61"/>
      <c r="E179" s="60"/>
      <c r="F179" s="60"/>
      <c r="G179" s="60"/>
      <c r="H179" s="61"/>
      <c r="I179" s="60"/>
      <c r="J179" s="402"/>
      <c r="K179" s="60"/>
      <c r="L179" s="63"/>
      <c r="M179" s="60"/>
      <c r="N179" s="61"/>
      <c r="O179" s="62"/>
      <c r="P179" s="63"/>
      <c r="Q179" s="63"/>
      <c r="R179" s="63"/>
      <c r="S179" s="60"/>
      <c r="T179" s="402"/>
      <c r="U179" s="60"/>
      <c r="V179" s="60"/>
      <c r="W179" s="60"/>
      <c r="X179" s="60"/>
      <c r="Y179" s="60"/>
      <c r="Z179" s="409"/>
      <c r="AA179" s="409"/>
    </row>
    <row r="180" spans="1:27">
      <c r="A180" s="402"/>
      <c r="B180" s="402"/>
      <c r="C180" s="402"/>
      <c r="D180" s="61"/>
      <c r="E180" s="60"/>
      <c r="F180" s="60"/>
      <c r="G180" s="60"/>
      <c r="H180" s="61"/>
      <c r="I180" s="60"/>
      <c r="J180" s="402"/>
      <c r="K180" s="60"/>
      <c r="L180" s="63"/>
      <c r="M180" s="60"/>
      <c r="N180" s="61"/>
      <c r="O180" s="62"/>
      <c r="P180" s="63"/>
      <c r="Q180" s="63"/>
      <c r="R180" s="63"/>
      <c r="S180" s="60"/>
      <c r="T180" s="402"/>
      <c r="U180" s="60"/>
      <c r="V180" s="60"/>
      <c r="W180" s="60"/>
      <c r="X180" s="60"/>
      <c r="Y180" s="60"/>
      <c r="Z180" s="409"/>
      <c r="AA180" s="409"/>
    </row>
    <row r="181" spans="1:27">
      <c r="A181" s="402"/>
      <c r="B181" s="402"/>
      <c r="C181" s="402"/>
      <c r="D181" s="61"/>
      <c r="E181" s="60"/>
      <c r="F181" s="60"/>
      <c r="G181" s="60"/>
      <c r="H181" s="61"/>
      <c r="I181" s="60"/>
      <c r="J181" s="402"/>
      <c r="K181" s="60"/>
      <c r="L181" s="63"/>
      <c r="M181" s="60"/>
      <c r="N181" s="61"/>
      <c r="O181" s="62"/>
      <c r="P181" s="63"/>
      <c r="Q181" s="63"/>
      <c r="R181" s="63"/>
      <c r="S181" s="60"/>
      <c r="T181" s="402"/>
      <c r="U181" s="60"/>
      <c r="V181" s="60"/>
      <c r="W181" s="60"/>
      <c r="X181" s="60"/>
      <c r="Y181" s="60"/>
      <c r="Z181" s="409"/>
      <c r="AA181" s="409"/>
    </row>
    <row r="182" spans="1:27">
      <c r="A182" s="402"/>
      <c r="B182" s="402"/>
      <c r="C182" s="402"/>
      <c r="D182" s="61"/>
      <c r="E182" s="60"/>
      <c r="F182" s="60"/>
      <c r="G182" s="60"/>
      <c r="H182" s="61"/>
      <c r="I182" s="60"/>
      <c r="J182" s="402"/>
      <c r="K182" s="60"/>
      <c r="L182" s="63"/>
      <c r="M182" s="60"/>
      <c r="N182" s="61"/>
      <c r="O182" s="62"/>
      <c r="P182" s="63"/>
      <c r="Q182" s="63"/>
      <c r="R182" s="63"/>
      <c r="S182" s="60"/>
      <c r="T182" s="402"/>
      <c r="U182" s="60"/>
      <c r="V182" s="60"/>
      <c r="W182" s="60"/>
      <c r="X182" s="60"/>
      <c r="Y182" s="60"/>
      <c r="Z182" s="409"/>
      <c r="AA182" s="409"/>
    </row>
    <row r="183" spans="1:27">
      <c r="A183" s="402"/>
      <c r="B183" s="402"/>
      <c r="C183" s="402"/>
      <c r="D183" s="61"/>
      <c r="E183" s="60"/>
      <c r="F183" s="60"/>
      <c r="G183" s="60"/>
      <c r="H183" s="61"/>
      <c r="I183" s="60"/>
      <c r="J183" s="402"/>
      <c r="K183" s="60"/>
      <c r="L183" s="63"/>
      <c r="M183" s="60"/>
      <c r="N183" s="61"/>
      <c r="O183" s="62"/>
      <c r="P183" s="63"/>
      <c r="Q183" s="63"/>
      <c r="R183" s="63"/>
      <c r="S183" s="60"/>
      <c r="T183" s="402"/>
      <c r="U183" s="60"/>
      <c r="V183" s="60"/>
      <c r="W183" s="60"/>
      <c r="X183" s="60"/>
      <c r="Y183" s="60"/>
      <c r="Z183" s="409"/>
      <c r="AA183" s="409"/>
    </row>
    <row r="184" spans="1:27">
      <c r="A184" s="402"/>
      <c r="B184" s="402"/>
      <c r="C184" s="402"/>
      <c r="D184" s="61"/>
      <c r="E184" s="60"/>
      <c r="F184" s="60"/>
      <c r="G184" s="60"/>
      <c r="H184" s="61"/>
      <c r="I184" s="60"/>
      <c r="J184" s="402"/>
      <c r="K184" s="60"/>
      <c r="L184" s="63"/>
      <c r="M184" s="60"/>
      <c r="N184" s="61"/>
      <c r="O184" s="62"/>
      <c r="P184" s="63"/>
      <c r="Q184" s="63"/>
      <c r="R184" s="63"/>
      <c r="S184" s="60"/>
      <c r="T184" s="402"/>
      <c r="U184" s="60"/>
      <c r="V184" s="60"/>
      <c r="W184" s="60"/>
      <c r="X184" s="60"/>
      <c r="Y184" s="60"/>
      <c r="Z184" s="409"/>
      <c r="AA184" s="409"/>
    </row>
    <row r="185" spans="1:27">
      <c r="A185" s="402"/>
      <c r="B185" s="402"/>
      <c r="C185" s="402"/>
      <c r="D185" s="61"/>
      <c r="E185" s="60"/>
      <c r="F185" s="60"/>
      <c r="G185" s="60"/>
      <c r="H185" s="61"/>
      <c r="I185" s="60"/>
      <c r="J185" s="402"/>
      <c r="K185" s="60"/>
      <c r="L185" s="63"/>
      <c r="M185" s="60"/>
      <c r="N185" s="61"/>
      <c r="O185" s="62"/>
      <c r="P185" s="63"/>
      <c r="Q185" s="63"/>
      <c r="R185" s="63"/>
      <c r="S185" s="60"/>
      <c r="T185" s="402"/>
      <c r="U185" s="60"/>
      <c r="V185" s="60"/>
      <c r="W185" s="60"/>
      <c r="X185" s="60"/>
      <c r="Y185" s="60"/>
      <c r="Z185" s="409"/>
      <c r="AA185" s="409"/>
    </row>
    <row r="186" spans="1:27">
      <c r="A186" s="402"/>
      <c r="B186" s="402"/>
      <c r="C186" s="402"/>
      <c r="D186" s="61"/>
      <c r="E186" s="60"/>
      <c r="F186" s="60"/>
      <c r="G186" s="60"/>
      <c r="H186" s="61"/>
      <c r="I186" s="60"/>
      <c r="J186" s="402"/>
      <c r="K186" s="60"/>
      <c r="L186" s="63"/>
      <c r="M186" s="60"/>
      <c r="N186" s="61"/>
      <c r="O186" s="62"/>
      <c r="P186" s="63"/>
      <c r="Q186" s="63"/>
      <c r="R186" s="63"/>
      <c r="S186" s="60"/>
      <c r="T186" s="402"/>
      <c r="U186" s="60"/>
      <c r="V186" s="60"/>
      <c r="W186" s="60"/>
      <c r="X186" s="60"/>
      <c r="Y186" s="60"/>
      <c r="Z186" s="409"/>
      <c r="AA186" s="409"/>
    </row>
    <row r="187" spans="1:27">
      <c r="A187" s="402"/>
      <c r="B187" s="402"/>
      <c r="C187" s="402"/>
      <c r="D187" s="61"/>
      <c r="E187" s="60"/>
      <c r="F187" s="60"/>
      <c r="G187" s="60"/>
      <c r="H187" s="61"/>
      <c r="I187" s="60"/>
      <c r="J187" s="402"/>
      <c r="K187" s="60"/>
      <c r="L187" s="63"/>
      <c r="M187" s="60"/>
      <c r="N187" s="61"/>
      <c r="O187" s="62"/>
      <c r="P187" s="63"/>
      <c r="Q187" s="63"/>
      <c r="R187" s="63"/>
      <c r="S187" s="60"/>
      <c r="T187" s="402"/>
      <c r="U187" s="60"/>
      <c r="V187" s="60"/>
      <c r="W187" s="60"/>
      <c r="X187" s="60"/>
      <c r="Y187" s="60"/>
      <c r="Z187" s="409"/>
      <c r="AA187" s="409"/>
    </row>
    <row r="188" spans="1:27">
      <c r="A188" s="402"/>
      <c r="B188" s="402"/>
      <c r="C188" s="402"/>
      <c r="D188" s="61"/>
      <c r="E188" s="60"/>
      <c r="F188" s="60"/>
      <c r="G188" s="60"/>
      <c r="H188" s="61"/>
      <c r="I188" s="60"/>
      <c r="J188" s="402"/>
      <c r="K188" s="60"/>
      <c r="L188" s="63"/>
      <c r="M188" s="60"/>
      <c r="N188" s="61"/>
      <c r="O188" s="62"/>
      <c r="P188" s="63"/>
      <c r="Q188" s="63"/>
      <c r="R188" s="63"/>
      <c r="S188" s="60"/>
      <c r="T188" s="402"/>
      <c r="U188" s="60"/>
      <c r="V188" s="60"/>
      <c r="W188" s="60"/>
      <c r="X188" s="60"/>
      <c r="Y188" s="60"/>
      <c r="Z188" s="409"/>
      <c r="AA188" s="409"/>
    </row>
    <row r="189" spans="1:27">
      <c r="A189" s="402"/>
      <c r="B189" s="402"/>
      <c r="C189" s="402"/>
      <c r="D189" s="61"/>
      <c r="E189" s="60"/>
      <c r="F189" s="60"/>
      <c r="G189" s="60"/>
      <c r="H189" s="61"/>
      <c r="I189" s="60"/>
      <c r="J189" s="402"/>
      <c r="K189" s="60"/>
      <c r="L189" s="63"/>
      <c r="M189" s="60"/>
      <c r="N189" s="61"/>
      <c r="O189" s="62"/>
      <c r="P189" s="63"/>
      <c r="Q189" s="63"/>
      <c r="R189" s="63"/>
      <c r="S189" s="60"/>
      <c r="T189" s="402"/>
      <c r="U189" s="60"/>
      <c r="V189" s="60"/>
      <c r="W189" s="60"/>
      <c r="X189" s="60"/>
      <c r="Y189" s="60"/>
      <c r="Z189" s="409"/>
      <c r="AA189" s="409"/>
    </row>
    <row r="190" spans="1:27">
      <c r="A190" s="402"/>
      <c r="B190" s="402"/>
      <c r="C190" s="402"/>
      <c r="D190" s="61"/>
      <c r="E190" s="60"/>
      <c r="F190" s="60"/>
      <c r="G190" s="60"/>
      <c r="H190" s="61"/>
      <c r="I190" s="60"/>
      <c r="J190" s="402"/>
      <c r="K190" s="60"/>
      <c r="L190" s="63"/>
      <c r="M190" s="60"/>
      <c r="N190" s="61"/>
      <c r="O190" s="62"/>
      <c r="P190" s="63"/>
      <c r="Q190" s="63"/>
      <c r="R190" s="63"/>
      <c r="S190" s="60"/>
      <c r="T190" s="402"/>
      <c r="U190" s="60"/>
      <c r="V190" s="60"/>
      <c r="W190" s="60"/>
      <c r="X190" s="60"/>
      <c r="Y190" s="60"/>
      <c r="Z190" s="409"/>
      <c r="AA190" s="409"/>
    </row>
    <row r="191" spans="1:27">
      <c r="A191" s="402"/>
      <c r="B191" s="402"/>
      <c r="C191" s="402"/>
      <c r="D191" s="61"/>
      <c r="E191" s="60"/>
      <c r="F191" s="60"/>
      <c r="G191" s="60"/>
      <c r="H191" s="61"/>
      <c r="I191" s="60"/>
      <c r="J191" s="402"/>
      <c r="K191" s="60"/>
      <c r="L191" s="63"/>
      <c r="M191" s="60"/>
      <c r="N191" s="61"/>
      <c r="O191" s="62"/>
      <c r="P191" s="63"/>
      <c r="Q191" s="63"/>
      <c r="R191" s="63"/>
      <c r="S191" s="60"/>
      <c r="T191" s="402"/>
      <c r="U191" s="60"/>
      <c r="V191" s="60"/>
      <c r="W191" s="60"/>
      <c r="X191" s="60"/>
      <c r="Y191" s="60"/>
      <c r="Z191" s="409"/>
      <c r="AA191" s="409"/>
    </row>
    <row r="192" spans="1:27">
      <c r="A192" s="402"/>
      <c r="B192" s="402"/>
      <c r="C192" s="402"/>
      <c r="D192" s="61"/>
      <c r="E192" s="60"/>
      <c r="F192" s="60"/>
      <c r="G192" s="60"/>
      <c r="H192" s="61"/>
      <c r="I192" s="60"/>
      <c r="J192" s="402"/>
      <c r="K192" s="60"/>
      <c r="L192" s="63"/>
      <c r="M192" s="60"/>
      <c r="N192" s="61"/>
      <c r="O192" s="62"/>
      <c r="P192" s="63"/>
      <c r="Q192" s="63"/>
      <c r="R192" s="63"/>
      <c r="S192" s="60"/>
      <c r="T192" s="402"/>
      <c r="U192" s="60"/>
      <c r="V192" s="60"/>
      <c r="W192" s="60"/>
      <c r="X192" s="60"/>
      <c r="Y192" s="60"/>
      <c r="Z192" s="409"/>
      <c r="AA192" s="409"/>
    </row>
    <row r="193" spans="1:27">
      <c r="A193" s="402"/>
      <c r="B193" s="402"/>
      <c r="C193" s="402"/>
      <c r="D193" s="61"/>
      <c r="E193" s="60"/>
      <c r="F193" s="60"/>
      <c r="G193" s="60"/>
      <c r="H193" s="61"/>
      <c r="I193" s="60"/>
      <c r="J193" s="402"/>
      <c r="K193" s="60"/>
      <c r="L193" s="63"/>
      <c r="M193" s="60"/>
      <c r="N193" s="61"/>
      <c r="O193" s="62"/>
      <c r="P193" s="63"/>
      <c r="Q193" s="63"/>
      <c r="R193" s="63"/>
      <c r="S193" s="60"/>
      <c r="T193" s="402"/>
      <c r="U193" s="60"/>
      <c r="V193" s="60"/>
      <c r="W193" s="60"/>
      <c r="X193" s="60"/>
      <c r="Y193" s="60"/>
      <c r="Z193" s="409"/>
      <c r="AA193" s="409"/>
    </row>
    <row r="194" spans="1:27">
      <c r="A194" s="402"/>
      <c r="B194" s="402"/>
      <c r="C194" s="402"/>
      <c r="D194" s="61"/>
      <c r="E194" s="60"/>
      <c r="F194" s="60"/>
      <c r="G194" s="60"/>
      <c r="H194" s="61"/>
      <c r="I194" s="60"/>
      <c r="J194" s="402"/>
      <c r="K194" s="60"/>
      <c r="L194" s="63"/>
      <c r="M194" s="60"/>
      <c r="N194" s="61"/>
      <c r="O194" s="62"/>
      <c r="P194" s="63"/>
      <c r="Q194" s="63"/>
      <c r="R194" s="63"/>
      <c r="S194" s="60"/>
      <c r="T194" s="402"/>
      <c r="U194" s="60"/>
      <c r="V194" s="60"/>
      <c r="W194" s="60"/>
      <c r="X194" s="60"/>
      <c r="Y194" s="60"/>
      <c r="Z194" s="409"/>
      <c r="AA194" s="409"/>
    </row>
    <row r="195" spans="1:27">
      <c r="A195" s="402"/>
      <c r="B195" s="402"/>
      <c r="C195" s="402"/>
      <c r="D195" s="61"/>
      <c r="E195" s="60"/>
      <c r="F195" s="60"/>
      <c r="G195" s="60"/>
      <c r="H195" s="61"/>
      <c r="I195" s="60"/>
      <c r="J195" s="402"/>
      <c r="K195" s="60"/>
      <c r="L195" s="63"/>
      <c r="M195" s="60"/>
      <c r="N195" s="61"/>
      <c r="O195" s="62"/>
      <c r="P195" s="63"/>
      <c r="Q195" s="63"/>
      <c r="R195" s="63"/>
      <c r="S195" s="60"/>
      <c r="T195" s="402"/>
      <c r="U195" s="60"/>
      <c r="V195" s="60"/>
      <c r="W195" s="60"/>
      <c r="X195" s="60"/>
      <c r="Y195" s="60"/>
      <c r="Z195" s="409"/>
      <c r="AA195" s="409"/>
    </row>
    <row r="196" spans="1:27">
      <c r="A196" s="402"/>
      <c r="B196" s="402"/>
      <c r="C196" s="402"/>
      <c r="D196" s="61"/>
      <c r="E196" s="60"/>
      <c r="F196" s="60"/>
      <c r="G196" s="60"/>
      <c r="H196" s="61"/>
      <c r="I196" s="60"/>
      <c r="J196" s="402"/>
      <c r="K196" s="60"/>
      <c r="L196" s="63"/>
      <c r="M196" s="60"/>
      <c r="N196" s="61"/>
      <c r="O196" s="62"/>
      <c r="P196" s="63"/>
      <c r="Q196" s="63"/>
      <c r="R196" s="63"/>
      <c r="S196" s="60"/>
      <c r="T196" s="402"/>
      <c r="U196" s="60"/>
      <c r="V196" s="60"/>
      <c r="W196" s="60"/>
      <c r="X196" s="60"/>
      <c r="Y196" s="60"/>
      <c r="Z196" s="409"/>
      <c r="AA196" s="409"/>
    </row>
    <row r="197" spans="1:27">
      <c r="A197" s="402"/>
      <c r="B197" s="402"/>
      <c r="C197" s="402"/>
      <c r="D197" s="61"/>
      <c r="E197" s="60"/>
      <c r="F197" s="60"/>
      <c r="G197" s="60"/>
      <c r="H197" s="61"/>
      <c r="I197" s="60"/>
      <c r="J197" s="402"/>
      <c r="K197" s="60"/>
      <c r="L197" s="63"/>
      <c r="M197" s="60"/>
      <c r="N197" s="61"/>
      <c r="O197" s="62"/>
      <c r="P197" s="63"/>
      <c r="Q197" s="63"/>
      <c r="R197" s="63"/>
      <c r="S197" s="60"/>
      <c r="T197" s="402"/>
      <c r="U197" s="60"/>
      <c r="V197" s="60"/>
      <c r="W197" s="60"/>
      <c r="X197" s="60"/>
      <c r="Y197" s="60"/>
      <c r="Z197" s="409"/>
      <c r="AA197" s="409"/>
    </row>
    <row r="198" spans="1:27">
      <c r="A198" s="402"/>
      <c r="B198" s="402"/>
      <c r="C198" s="402"/>
      <c r="D198" s="61"/>
      <c r="E198" s="60"/>
      <c r="F198" s="60"/>
      <c r="G198" s="60"/>
      <c r="H198" s="61"/>
      <c r="I198" s="60"/>
      <c r="J198" s="402"/>
      <c r="K198" s="60"/>
      <c r="L198" s="63"/>
      <c r="M198" s="60"/>
      <c r="N198" s="61"/>
      <c r="O198" s="62"/>
      <c r="P198" s="63"/>
      <c r="Q198" s="63"/>
      <c r="R198" s="63"/>
      <c r="S198" s="60"/>
      <c r="T198" s="402"/>
      <c r="U198" s="60"/>
      <c r="V198" s="60"/>
      <c r="W198" s="60"/>
      <c r="X198" s="60"/>
      <c r="Y198" s="60"/>
      <c r="Z198" s="409"/>
      <c r="AA198" s="409"/>
    </row>
    <row r="199" spans="1:27">
      <c r="A199" s="402"/>
      <c r="B199" s="402"/>
      <c r="C199" s="402"/>
      <c r="D199" s="61"/>
      <c r="E199" s="60"/>
      <c r="F199" s="60"/>
      <c r="G199" s="60"/>
      <c r="H199" s="61"/>
      <c r="I199" s="60"/>
      <c r="J199" s="402"/>
      <c r="K199" s="60"/>
      <c r="L199" s="63"/>
      <c r="M199" s="60"/>
      <c r="N199" s="61"/>
      <c r="O199" s="62"/>
      <c r="P199" s="63"/>
      <c r="Q199" s="63"/>
      <c r="R199" s="63"/>
      <c r="S199" s="60"/>
      <c r="T199" s="402"/>
      <c r="U199" s="60"/>
      <c r="V199" s="60"/>
      <c r="W199" s="60"/>
      <c r="X199" s="60"/>
      <c r="Y199" s="60"/>
      <c r="Z199" s="409"/>
      <c r="AA199" s="409"/>
    </row>
    <row r="200" spans="1:27">
      <c r="A200" s="402"/>
      <c r="B200" s="402"/>
      <c r="C200" s="402"/>
      <c r="D200" s="61"/>
      <c r="E200" s="60"/>
      <c r="F200" s="60"/>
      <c r="G200" s="60"/>
      <c r="H200" s="61"/>
      <c r="I200" s="60"/>
      <c r="J200" s="402"/>
      <c r="K200" s="60"/>
      <c r="L200" s="63"/>
      <c r="M200" s="60"/>
      <c r="N200" s="61"/>
      <c r="O200" s="62"/>
      <c r="P200" s="63"/>
      <c r="Q200" s="63"/>
      <c r="R200" s="63"/>
      <c r="S200" s="60"/>
      <c r="T200" s="402"/>
      <c r="U200" s="60"/>
      <c r="V200" s="60"/>
      <c r="W200" s="60"/>
      <c r="X200" s="60"/>
      <c r="Y200" s="60"/>
      <c r="Z200" s="409"/>
      <c r="AA200" s="409"/>
    </row>
    <row r="201" spans="1:27">
      <c r="A201" s="402"/>
      <c r="B201" s="402"/>
      <c r="C201" s="402"/>
      <c r="D201" s="61"/>
      <c r="E201" s="60"/>
      <c r="F201" s="60"/>
      <c r="G201" s="60"/>
      <c r="H201" s="61"/>
      <c r="I201" s="60"/>
      <c r="J201" s="402"/>
      <c r="K201" s="60"/>
      <c r="L201" s="63"/>
      <c r="M201" s="60"/>
      <c r="N201" s="61"/>
      <c r="O201" s="62"/>
      <c r="P201" s="63"/>
      <c r="Q201" s="63"/>
      <c r="R201" s="63"/>
      <c r="S201" s="60"/>
      <c r="T201" s="402"/>
      <c r="U201" s="60"/>
      <c r="V201" s="60"/>
      <c r="W201" s="60"/>
      <c r="X201" s="60"/>
      <c r="Y201" s="60"/>
      <c r="Z201" s="409"/>
      <c r="AA201" s="409"/>
    </row>
    <row r="202" spans="1:27">
      <c r="A202" s="402"/>
      <c r="B202" s="402"/>
      <c r="C202" s="402"/>
      <c r="D202" s="61"/>
      <c r="E202" s="60"/>
      <c r="F202" s="60"/>
      <c r="G202" s="60"/>
      <c r="H202" s="61"/>
      <c r="I202" s="60"/>
      <c r="J202" s="402"/>
      <c r="K202" s="60"/>
      <c r="L202" s="63"/>
      <c r="M202" s="60"/>
      <c r="N202" s="61"/>
      <c r="O202" s="62"/>
      <c r="P202" s="63"/>
      <c r="Q202" s="63"/>
      <c r="R202" s="63"/>
      <c r="S202" s="60"/>
      <c r="T202" s="402"/>
      <c r="U202" s="60"/>
      <c r="V202" s="60"/>
      <c r="W202" s="60"/>
      <c r="X202" s="60"/>
      <c r="Y202" s="60"/>
      <c r="Z202" s="409"/>
      <c r="AA202" s="409"/>
    </row>
    <row r="203" spans="1:27">
      <c r="A203" s="402"/>
      <c r="B203" s="402"/>
      <c r="C203" s="402"/>
      <c r="D203" s="61"/>
      <c r="E203" s="60"/>
      <c r="F203" s="60"/>
      <c r="G203" s="60"/>
      <c r="H203" s="61"/>
      <c r="I203" s="60"/>
      <c r="J203" s="402"/>
      <c r="K203" s="60"/>
      <c r="L203" s="63"/>
      <c r="M203" s="60"/>
      <c r="N203" s="61"/>
      <c r="O203" s="62"/>
      <c r="P203" s="63"/>
      <c r="Q203" s="63"/>
      <c r="R203" s="63"/>
      <c r="S203" s="60"/>
      <c r="T203" s="402"/>
      <c r="U203" s="60"/>
      <c r="V203" s="60"/>
      <c r="W203" s="60"/>
      <c r="X203" s="60"/>
      <c r="Y203" s="60"/>
      <c r="Z203" s="409"/>
      <c r="AA203" s="409"/>
    </row>
    <row r="204" spans="1:27">
      <c r="A204" s="402"/>
      <c r="B204" s="402"/>
      <c r="C204" s="402"/>
      <c r="D204" s="61"/>
      <c r="E204" s="60"/>
      <c r="F204" s="60"/>
      <c r="G204" s="60"/>
      <c r="H204" s="61"/>
      <c r="I204" s="60"/>
      <c r="J204" s="402"/>
      <c r="K204" s="60"/>
      <c r="L204" s="63"/>
      <c r="M204" s="60"/>
      <c r="N204" s="61"/>
      <c r="O204" s="62"/>
      <c r="P204" s="63"/>
      <c r="Q204" s="63"/>
      <c r="R204" s="63"/>
      <c r="S204" s="60"/>
      <c r="T204" s="402"/>
      <c r="U204" s="60"/>
      <c r="V204" s="60"/>
      <c r="W204" s="60"/>
      <c r="X204" s="60"/>
      <c r="Y204" s="60"/>
      <c r="Z204" s="409"/>
      <c r="AA204" s="409"/>
    </row>
    <row r="205" spans="1:27">
      <c r="A205" s="402"/>
      <c r="B205" s="402"/>
      <c r="C205" s="402"/>
      <c r="D205" s="61"/>
      <c r="E205" s="60"/>
      <c r="F205" s="60"/>
      <c r="G205" s="60"/>
      <c r="H205" s="61"/>
      <c r="I205" s="60"/>
      <c r="J205" s="402"/>
      <c r="K205" s="60"/>
      <c r="L205" s="63"/>
      <c r="M205" s="60"/>
      <c r="N205" s="61"/>
      <c r="O205" s="62"/>
      <c r="P205" s="63"/>
      <c r="Q205" s="63"/>
      <c r="R205" s="63"/>
      <c r="S205" s="60"/>
      <c r="T205" s="402"/>
      <c r="U205" s="60"/>
      <c r="V205" s="60"/>
      <c r="W205" s="60"/>
      <c r="X205" s="60"/>
      <c r="Y205" s="60"/>
      <c r="Z205" s="409"/>
      <c r="AA205" s="409"/>
    </row>
    <row r="206" spans="1:27">
      <c r="A206" s="402"/>
      <c r="B206" s="402"/>
      <c r="C206" s="402"/>
      <c r="D206" s="61"/>
      <c r="E206" s="60"/>
      <c r="F206" s="60"/>
      <c r="G206" s="60"/>
      <c r="H206" s="61"/>
      <c r="I206" s="60"/>
      <c r="J206" s="402"/>
      <c r="K206" s="60"/>
      <c r="L206" s="63"/>
      <c r="M206" s="60"/>
      <c r="N206" s="61"/>
      <c r="O206" s="62"/>
      <c r="P206" s="63"/>
      <c r="Q206" s="63"/>
      <c r="R206" s="63"/>
      <c r="S206" s="60"/>
      <c r="T206" s="402"/>
      <c r="U206" s="60"/>
      <c r="V206" s="60"/>
      <c r="W206" s="60"/>
      <c r="X206" s="60"/>
      <c r="Y206" s="60"/>
      <c r="Z206" s="409"/>
      <c r="AA206" s="409"/>
    </row>
    <row r="207" spans="1:27">
      <c r="A207" s="402"/>
      <c r="B207" s="402"/>
      <c r="C207" s="402"/>
      <c r="D207" s="61"/>
      <c r="E207" s="60"/>
      <c r="F207" s="60"/>
      <c r="G207" s="60"/>
      <c r="H207" s="61"/>
      <c r="I207" s="60"/>
      <c r="J207" s="402"/>
      <c r="K207" s="60"/>
      <c r="L207" s="63"/>
      <c r="M207" s="60"/>
      <c r="N207" s="61"/>
      <c r="O207" s="62"/>
      <c r="P207" s="63"/>
      <c r="Q207" s="63"/>
      <c r="R207" s="63"/>
      <c r="S207" s="60"/>
      <c r="T207" s="402"/>
      <c r="U207" s="60"/>
      <c r="V207" s="60"/>
      <c r="W207" s="60"/>
      <c r="X207" s="60"/>
      <c r="Y207" s="60"/>
      <c r="Z207" s="409"/>
      <c r="AA207" s="409"/>
    </row>
    <row r="208" spans="1:27">
      <c r="A208" s="402"/>
      <c r="B208" s="402"/>
      <c r="C208" s="402"/>
      <c r="D208" s="61"/>
      <c r="E208" s="60"/>
      <c r="F208" s="60"/>
      <c r="G208" s="60"/>
      <c r="H208" s="61"/>
      <c r="I208" s="60"/>
      <c r="J208" s="402"/>
      <c r="K208" s="60"/>
      <c r="L208" s="63"/>
      <c r="M208" s="60"/>
      <c r="N208" s="61"/>
      <c r="O208" s="62"/>
      <c r="P208" s="63"/>
      <c r="Q208" s="63"/>
      <c r="R208" s="63"/>
      <c r="S208" s="60"/>
      <c r="T208" s="402"/>
      <c r="U208" s="60"/>
      <c r="V208" s="60"/>
      <c r="W208" s="60"/>
      <c r="X208" s="60"/>
      <c r="Y208" s="60"/>
      <c r="Z208" s="409"/>
      <c r="AA208" s="409"/>
    </row>
    <row r="209" spans="1:27">
      <c r="A209" s="402"/>
      <c r="B209" s="402"/>
      <c r="C209" s="402"/>
      <c r="D209" s="61"/>
      <c r="E209" s="60"/>
      <c r="F209" s="60"/>
      <c r="G209" s="60"/>
      <c r="H209" s="61"/>
      <c r="I209" s="60"/>
      <c r="J209" s="402"/>
      <c r="K209" s="60"/>
      <c r="L209" s="63"/>
      <c r="M209" s="60"/>
      <c r="N209" s="61"/>
      <c r="O209" s="62"/>
      <c r="P209" s="63"/>
      <c r="Q209" s="63"/>
      <c r="R209" s="63"/>
      <c r="S209" s="60"/>
      <c r="T209" s="402"/>
      <c r="U209" s="60"/>
      <c r="V209" s="60"/>
      <c r="W209" s="60"/>
      <c r="X209" s="60"/>
      <c r="Y209" s="60"/>
      <c r="Z209" s="409"/>
      <c r="AA209" s="409"/>
    </row>
    <row r="210" spans="1:27">
      <c r="A210" s="402"/>
      <c r="B210" s="402"/>
      <c r="C210" s="402"/>
      <c r="D210" s="61"/>
      <c r="E210" s="60"/>
      <c r="F210" s="60"/>
      <c r="G210" s="60"/>
      <c r="H210" s="61"/>
      <c r="I210" s="60"/>
      <c r="J210" s="402"/>
      <c r="K210" s="60"/>
      <c r="L210" s="63"/>
      <c r="M210" s="60"/>
      <c r="N210" s="61"/>
      <c r="O210" s="62"/>
      <c r="P210" s="63"/>
      <c r="Q210" s="63"/>
      <c r="R210" s="63"/>
      <c r="S210" s="60"/>
      <c r="T210" s="402"/>
      <c r="U210" s="60"/>
      <c r="V210" s="60"/>
      <c r="W210" s="60"/>
      <c r="X210" s="60"/>
      <c r="Y210" s="60"/>
      <c r="Z210" s="409"/>
      <c r="AA210" s="409"/>
    </row>
    <row r="211" spans="1:27">
      <c r="A211" s="402"/>
      <c r="B211" s="402"/>
      <c r="C211" s="402"/>
      <c r="D211" s="61"/>
      <c r="E211" s="60"/>
      <c r="F211" s="60"/>
      <c r="G211" s="60"/>
      <c r="H211" s="61"/>
      <c r="I211" s="60"/>
      <c r="J211" s="402"/>
      <c r="K211" s="60"/>
      <c r="L211" s="63"/>
      <c r="M211" s="60"/>
      <c r="N211" s="61"/>
      <c r="O211" s="62"/>
      <c r="P211" s="63"/>
      <c r="Q211" s="63"/>
      <c r="R211" s="63"/>
      <c r="S211" s="60"/>
      <c r="T211" s="402"/>
      <c r="U211" s="60"/>
      <c r="V211" s="60"/>
      <c r="W211" s="60"/>
      <c r="X211" s="60"/>
      <c r="Y211" s="60"/>
      <c r="Z211" s="409"/>
      <c r="AA211" s="409"/>
    </row>
    <row r="212" spans="1:27">
      <c r="A212" s="402"/>
      <c r="B212" s="402"/>
      <c r="C212" s="402"/>
      <c r="D212" s="61"/>
      <c r="E212" s="60"/>
      <c r="F212" s="60"/>
      <c r="G212" s="60"/>
      <c r="H212" s="61"/>
      <c r="I212" s="60"/>
      <c r="J212" s="402"/>
      <c r="K212" s="60"/>
      <c r="L212" s="63"/>
      <c r="M212" s="60"/>
      <c r="N212" s="61"/>
      <c r="O212" s="62"/>
      <c r="P212" s="63"/>
      <c r="Q212" s="63"/>
      <c r="R212" s="63"/>
      <c r="S212" s="60"/>
      <c r="T212" s="402"/>
      <c r="U212" s="60"/>
      <c r="V212" s="60"/>
      <c r="W212" s="60"/>
      <c r="X212" s="60"/>
      <c r="Y212" s="60"/>
      <c r="Z212" s="409"/>
      <c r="AA212" s="409"/>
    </row>
    <row r="213" spans="1:27">
      <c r="A213" s="402"/>
      <c r="B213" s="402"/>
      <c r="C213" s="402"/>
      <c r="D213" s="61"/>
      <c r="E213" s="60"/>
      <c r="F213" s="60"/>
      <c r="G213" s="60"/>
      <c r="H213" s="61"/>
      <c r="I213" s="60"/>
      <c r="J213" s="402"/>
      <c r="K213" s="60"/>
      <c r="L213" s="63"/>
      <c r="M213" s="60"/>
      <c r="N213" s="61"/>
      <c r="O213" s="62"/>
      <c r="P213" s="63"/>
      <c r="Q213" s="63"/>
      <c r="R213" s="63"/>
      <c r="S213" s="60"/>
      <c r="T213" s="402"/>
      <c r="U213" s="60"/>
      <c r="V213" s="60"/>
      <c r="W213" s="60"/>
      <c r="X213" s="60"/>
      <c r="Y213" s="60"/>
      <c r="Z213" s="409"/>
      <c r="AA213" s="409"/>
    </row>
    <row r="214" spans="1:27">
      <c r="A214" s="402"/>
      <c r="B214" s="402"/>
      <c r="C214" s="402"/>
      <c r="D214" s="61"/>
      <c r="E214" s="60"/>
      <c r="F214" s="60"/>
      <c r="G214" s="60"/>
      <c r="H214" s="61"/>
      <c r="I214" s="60"/>
      <c r="J214" s="402"/>
      <c r="K214" s="60"/>
      <c r="L214" s="63"/>
      <c r="M214" s="60"/>
      <c r="N214" s="61"/>
      <c r="O214" s="62"/>
      <c r="P214" s="63"/>
      <c r="Q214" s="63"/>
      <c r="R214" s="63"/>
      <c r="S214" s="60"/>
      <c r="T214" s="402"/>
      <c r="U214" s="60"/>
      <c r="V214" s="60"/>
      <c r="W214" s="60"/>
      <c r="X214" s="60"/>
      <c r="Y214" s="60"/>
      <c r="Z214" s="409"/>
      <c r="AA214" s="409"/>
    </row>
    <row r="215" spans="1:27">
      <c r="A215" s="402"/>
      <c r="B215" s="402"/>
      <c r="C215" s="402"/>
      <c r="D215" s="61"/>
      <c r="E215" s="60"/>
      <c r="F215" s="60"/>
      <c r="G215" s="60"/>
      <c r="H215" s="61"/>
      <c r="I215" s="60"/>
      <c r="J215" s="402"/>
      <c r="K215" s="60"/>
      <c r="L215" s="63"/>
      <c r="M215" s="60"/>
      <c r="N215" s="61"/>
      <c r="O215" s="62"/>
      <c r="P215" s="63"/>
      <c r="Q215" s="63"/>
      <c r="R215" s="63"/>
      <c r="S215" s="60"/>
      <c r="T215" s="402"/>
      <c r="U215" s="60"/>
      <c r="V215" s="60"/>
      <c r="W215" s="60"/>
      <c r="X215" s="60"/>
      <c r="Y215" s="60"/>
      <c r="Z215" s="409"/>
      <c r="AA215" s="409"/>
    </row>
    <row r="216" spans="1:27">
      <c r="A216" s="402"/>
      <c r="B216" s="402"/>
      <c r="C216" s="402"/>
      <c r="D216" s="61"/>
      <c r="E216" s="60"/>
      <c r="F216" s="60"/>
      <c r="G216" s="60"/>
      <c r="H216" s="61"/>
      <c r="I216" s="60"/>
      <c r="J216" s="402"/>
      <c r="K216" s="60"/>
      <c r="L216" s="63"/>
      <c r="M216" s="60"/>
      <c r="N216" s="61"/>
      <c r="O216" s="62"/>
      <c r="P216" s="63"/>
      <c r="Q216" s="63"/>
      <c r="R216" s="63"/>
      <c r="S216" s="60"/>
      <c r="T216" s="402"/>
      <c r="U216" s="60"/>
      <c r="V216" s="60"/>
      <c r="W216" s="60"/>
      <c r="X216" s="60"/>
      <c r="Y216" s="60"/>
      <c r="Z216" s="409"/>
      <c r="AA216" s="409"/>
    </row>
    <row r="217" spans="1:27">
      <c r="A217" s="402"/>
      <c r="B217" s="402"/>
      <c r="C217" s="402"/>
      <c r="D217" s="61"/>
      <c r="E217" s="60"/>
      <c r="F217" s="60"/>
      <c r="G217" s="60"/>
      <c r="H217" s="61"/>
      <c r="I217" s="60"/>
      <c r="J217" s="402"/>
      <c r="K217" s="60"/>
      <c r="L217" s="63"/>
      <c r="M217" s="60"/>
      <c r="N217" s="61"/>
      <c r="O217" s="62"/>
      <c r="P217" s="63"/>
      <c r="Q217" s="63"/>
      <c r="R217" s="63"/>
      <c r="S217" s="60"/>
      <c r="T217" s="402"/>
      <c r="U217" s="60"/>
      <c r="V217" s="60"/>
      <c r="W217" s="60"/>
      <c r="X217" s="60"/>
      <c r="Y217" s="60"/>
      <c r="Z217" s="409"/>
      <c r="AA217" s="409"/>
    </row>
    <row r="218" spans="1:27">
      <c r="A218" s="402"/>
      <c r="B218" s="402"/>
      <c r="C218" s="402"/>
      <c r="D218" s="61"/>
      <c r="E218" s="60"/>
      <c r="F218" s="60"/>
      <c r="G218" s="60"/>
      <c r="H218" s="61"/>
      <c r="I218" s="60"/>
      <c r="J218" s="402"/>
      <c r="K218" s="60"/>
      <c r="L218" s="63"/>
      <c r="M218" s="60"/>
      <c r="N218" s="61"/>
      <c r="O218" s="62"/>
      <c r="P218" s="63"/>
      <c r="Q218" s="63"/>
      <c r="R218" s="63"/>
      <c r="S218" s="60"/>
      <c r="T218" s="402"/>
      <c r="U218" s="60"/>
      <c r="V218" s="60"/>
      <c r="W218" s="60"/>
      <c r="X218" s="60"/>
      <c r="Y218" s="60"/>
      <c r="Z218" s="409"/>
      <c r="AA218" s="409"/>
    </row>
  </sheetData>
  <sortState ref="E5:Q64">
    <sortCondition ref="F5:F64"/>
  </sortState>
  <mergeCells count="20">
    <mergeCell ref="A1:R1"/>
    <mergeCell ref="P2:R2"/>
    <mergeCell ref="T2:V2"/>
    <mergeCell ref="W2:Y2"/>
    <mergeCell ref="A4:E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7" right="0.7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2020年政府采购汇总表</vt:lpstr>
      <vt:lpstr>一中</vt:lpstr>
      <vt:lpstr>2二中</vt:lpstr>
      <vt:lpstr>3职专</vt:lpstr>
      <vt:lpstr>4五 中</vt:lpstr>
      <vt:lpstr>5六中</vt:lpstr>
      <vt:lpstr>6欧中</vt:lpstr>
      <vt:lpstr>7八中</vt:lpstr>
      <vt:lpstr>8九中</vt:lpstr>
      <vt:lpstr>采购目录</vt:lpstr>
      <vt:lpstr>9进修</vt:lpstr>
      <vt:lpstr>10白莲</vt:lpstr>
      <vt:lpstr>11草市</vt:lpstr>
      <vt:lpstr>12.大浦</vt:lpstr>
      <vt:lpstr>13甘溪</vt:lpstr>
      <vt:lpstr>14高湖</vt:lpstr>
      <vt:lpstr>15洣水</vt:lpstr>
      <vt:lpstr>16南湾</vt:lpstr>
      <vt:lpstr>17蓬源</vt:lpstr>
      <vt:lpstr>18荣桓</vt:lpstr>
      <vt:lpstr>19三樟</vt:lpstr>
      <vt:lpstr>20石滩</vt:lpstr>
      <vt:lpstr>21石湾</vt:lpstr>
      <vt:lpstr>22吴集</vt:lpstr>
      <vt:lpstr>23霞流</vt:lpstr>
      <vt:lpstr>24新塘</vt:lpstr>
      <vt:lpstr>25杨林</vt:lpstr>
      <vt:lpstr>26杨桥</vt:lpstr>
      <vt:lpstr>27向阳</vt:lpstr>
      <vt:lpstr>28杨山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刘吉国</cp:lastModifiedBy>
  <dcterms:created xsi:type="dcterms:W3CDTF">2006-09-13T11:21:00Z</dcterms:created>
  <dcterms:modified xsi:type="dcterms:W3CDTF">2022-06-09T07:32:01Z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216FFBA4924F4A6B8DFA26557D2ED758</vt:lpwstr>
  </property>
</Properties>
</file>